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ropbox\SVP-Files\Amartinez Backups on Dropbox\SVP\SVP - FY 2022-23\Finance Committee\Financial Statements\July 2022\"/>
    </mc:Choice>
  </mc:AlternateContent>
  <bookViews>
    <workbookView xWindow="0" yWindow="3780" windowWidth="7230" windowHeight="4065" tabRatio="654"/>
  </bookViews>
  <sheets>
    <sheet name="Summary" sheetId="1" r:id="rId1"/>
    <sheet name="BR Summary" sheetId="7" r:id="rId2"/>
    <sheet name="Checks Cleared Bank" sheetId="13" r:id="rId3"/>
    <sheet name="Checks-Monthly" sheetId="14" r:id="rId4"/>
    <sheet name="Balance Sheet" sheetId="8" r:id="rId5"/>
    <sheet name="Outstanding POs" sheetId="11" r:id="rId6"/>
    <sheet name="Bars" sheetId="12" r:id="rId7"/>
  </sheets>
  <definedNames>
    <definedName name="_xlnm.Print_Area" localSheetId="0">Summary!$B$1:$K$75</definedName>
    <definedName name="Print_Area_MI">#REF!</definedName>
  </definedNames>
  <calcPr calcId="152511"/>
</workbook>
</file>

<file path=xl/calcChain.xml><?xml version="1.0" encoding="utf-8"?>
<calcChain xmlns="http://schemas.openxmlformats.org/spreadsheetml/2006/main">
  <c r="J10" i="7" l="1"/>
  <c r="T8" i="8"/>
  <c r="D73" i="1" l="1"/>
  <c r="D72" i="1"/>
  <c r="U27" i="8"/>
  <c r="U26" i="8"/>
  <c r="F30" i="1" l="1"/>
  <c r="G30" i="1"/>
  <c r="G27" i="1" l="1"/>
  <c r="F7" i="1" l="1"/>
  <c r="J53" i="1" l="1"/>
  <c r="J54" i="1" s="1"/>
  <c r="G7" i="1" l="1"/>
  <c r="G29" i="1" l="1"/>
  <c r="F29" i="1"/>
  <c r="F28" i="1"/>
  <c r="G28" i="1"/>
  <c r="F15" i="1" l="1"/>
  <c r="G15" i="1"/>
  <c r="F34" i="1"/>
  <c r="G34" i="1"/>
  <c r="G25" i="1" l="1"/>
  <c r="F25" i="1"/>
  <c r="G8" i="1"/>
  <c r="F8" i="1"/>
  <c r="F33" i="1" l="1"/>
  <c r="G33" i="1"/>
  <c r="G32" i="1"/>
  <c r="F32" i="1"/>
  <c r="F42" i="1" l="1"/>
  <c r="G42" i="1"/>
  <c r="F37" i="1"/>
  <c r="G37" i="1"/>
  <c r="G26" i="1"/>
  <c r="F26" i="1"/>
  <c r="F27" i="1" l="1"/>
  <c r="F24" i="1"/>
  <c r="G24" i="1" l="1"/>
  <c r="F23" i="1" l="1"/>
  <c r="G23" i="1"/>
  <c r="G36" i="1" l="1"/>
  <c r="G38" i="1"/>
  <c r="F36" i="1"/>
  <c r="F38" i="1"/>
  <c r="D68" i="1" l="1"/>
  <c r="E73" i="1" s="1"/>
  <c r="G39" i="1"/>
  <c r="F39" i="1"/>
  <c r="F40" i="1"/>
  <c r="F22" i="1" l="1"/>
  <c r="G22" i="1"/>
  <c r="F47" i="1" l="1"/>
  <c r="F46" i="1"/>
  <c r="F52" i="1" l="1"/>
  <c r="F51" i="1"/>
  <c r="D53" i="1" l="1"/>
  <c r="E63" i="1" s="1"/>
  <c r="E53" i="1"/>
  <c r="C53" i="1"/>
  <c r="G52" i="1"/>
  <c r="F16" i="1"/>
  <c r="G16" i="1"/>
  <c r="F17" i="1"/>
  <c r="G17" i="1"/>
  <c r="F18" i="1"/>
  <c r="G18" i="1"/>
  <c r="E66" i="1" l="1"/>
  <c r="E64" i="1"/>
  <c r="E65" i="1"/>
  <c r="G53" i="1"/>
  <c r="G47" i="1"/>
  <c r="G45" i="1" l="1"/>
  <c r="F45" i="1"/>
  <c r="G40" i="1"/>
  <c r="F44" i="1"/>
  <c r="G44" i="1" l="1"/>
  <c r="G46" i="1"/>
  <c r="F13" i="1" l="1"/>
  <c r="F14" i="1"/>
  <c r="F19" i="1"/>
  <c r="F20" i="1"/>
  <c r="F21" i="1"/>
  <c r="F31" i="1"/>
  <c r="F35" i="1"/>
  <c r="F48" i="1"/>
  <c r="F10" i="1" l="1"/>
  <c r="F11" i="1"/>
  <c r="F12" i="1"/>
  <c r="G21" i="1"/>
  <c r="G49" i="1" l="1"/>
  <c r="F49" i="1"/>
  <c r="E60" i="1" l="1"/>
  <c r="G31" i="1" l="1"/>
  <c r="E59" i="1" l="1"/>
  <c r="E56" i="1"/>
  <c r="E67" i="1"/>
  <c r="E58" i="1"/>
  <c r="E62" i="1"/>
  <c r="E57" i="1"/>
  <c r="E61" i="1"/>
  <c r="E68" i="1" l="1"/>
  <c r="G20" i="1"/>
  <c r="F9" i="1" l="1"/>
  <c r="C68" i="1" l="1"/>
  <c r="G19" i="1"/>
  <c r="G11" i="1" l="1"/>
  <c r="G12" i="1"/>
  <c r="G13" i="1"/>
  <c r="G14" i="1"/>
  <c r="G35" i="1" l="1"/>
  <c r="G48" i="1"/>
  <c r="G9" i="1"/>
  <c r="G10" i="1"/>
  <c r="G51" i="1"/>
  <c r="F53" i="1"/>
</calcChain>
</file>

<file path=xl/sharedStrings.xml><?xml version="1.0" encoding="utf-8"?>
<sst xmlns="http://schemas.openxmlformats.org/spreadsheetml/2006/main" count="1094" uniqueCount="584">
  <si>
    <t xml:space="preserve">Budget </t>
  </si>
  <si>
    <t xml:space="preserve">Remaining Budget </t>
  </si>
  <si>
    <t xml:space="preserve">Encumbered </t>
  </si>
  <si>
    <t>% of Budget Exp.</t>
  </si>
  <si>
    <t xml:space="preserve">Total </t>
  </si>
  <si>
    <t>Expended to Date</t>
  </si>
  <si>
    <t xml:space="preserve"> </t>
  </si>
  <si>
    <t>Expenditures by Function</t>
  </si>
  <si>
    <t>1000- Direct Instruction</t>
  </si>
  <si>
    <t>2300- Support Services-General Administration</t>
  </si>
  <si>
    <t>2400- Support Services-School Administration</t>
  </si>
  <si>
    <t>4000- Capital Outlay</t>
  </si>
  <si>
    <t>Total Expenditures by Function</t>
  </si>
  <si>
    <t>% Expended by Function</t>
  </si>
  <si>
    <t>3100-Food Service</t>
  </si>
  <si>
    <t>2100- Support Services-Students</t>
  </si>
  <si>
    <t>14000-Instructional Materials</t>
  </si>
  <si>
    <t>31200-PSCOC-Lease Reimbursement</t>
  </si>
  <si>
    <t>24162-Title I School Improvement Fund</t>
  </si>
  <si>
    <t>24120-IDEA-B Risk Pool</t>
  </si>
  <si>
    <t>2200-Support Services-General</t>
  </si>
  <si>
    <t>2320-Executive Administration</t>
  </si>
  <si>
    <t>31700-Capital Improvement Fund SB-9 Local</t>
  </si>
  <si>
    <t>Budget by Fund</t>
  </si>
  <si>
    <t>SOUTH VALLEY PREPARTORY SCHOOL</t>
  </si>
  <si>
    <t>2600- Operation &amp; Maintenance of Plant</t>
  </si>
  <si>
    <t>2500-Support Services-Central Services</t>
  </si>
  <si>
    <t>24118-Fresh Food &amp; Vegetable</t>
  </si>
  <si>
    <t>24183-USDA Equipment</t>
  </si>
  <si>
    <t>27109-Instructional Materials GAA of 2019</t>
  </si>
  <si>
    <t>2700-Student Transportation</t>
  </si>
  <si>
    <t>% of Expended to Date</t>
  </si>
  <si>
    <t>Description</t>
  </si>
  <si>
    <t>3300-Community Service</t>
  </si>
  <si>
    <t xml:space="preserve">Actuals </t>
  </si>
  <si>
    <t>Notes:</t>
  </si>
  <si>
    <t xml:space="preserve">24301-CARES </t>
  </si>
  <si>
    <t>27130-Hygeine Grant</t>
  </si>
  <si>
    <t xml:space="preserve">Revenue to Date </t>
  </si>
  <si>
    <t xml:space="preserve">Salaries and Benefits </t>
  </si>
  <si>
    <t xml:space="preserve">24305-GEERS </t>
  </si>
  <si>
    <t>24306-CARES/GEERS HEPA Filters</t>
  </si>
  <si>
    <t>24309-</t>
  </si>
  <si>
    <t>24312-Retention Grant</t>
  </si>
  <si>
    <t>26177- Elementary Middle School Initiative</t>
  </si>
  <si>
    <t>24119- 21 Century Community Learning Centers</t>
  </si>
  <si>
    <t>11000- Operational</t>
  </si>
  <si>
    <t>13000- Transportation</t>
  </si>
  <si>
    <t>21000- Food Services</t>
  </si>
  <si>
    <t>23000- Student Activity</t>
  </si>
  <si>
    <t>24101- Title One</t>
  </si>
  <si>
    <t>24106- IDEA B</t>
  </si>
  <si>
    <t>24154- Teacher/Principal Training</t>
  </si>
  <si>
    <t>24189- SSAEP  Title IV</t>
  </si>
  <si>
    <t>24308- ESSER II</t>
  </si>
  <si>
    <t xml:space="preserve">24309- CRRSA Social Emotional Learning </t>
  </si>
  <si>
    <t>24330- CRRSA-ESSER III</t>
  </si>
  <si>
    <t>26163- Golden Apple Foundation</t>
  </si>
  <si>
    <t>26180- Rural Healthy School Coalition AASA</t>
  </si>
  <si>
    <t>27107- GOB Student Library</t>
  </si>
  <si>
    <t>27127- Community School Grant</t>
  </si>
  <si>
    <t>27183- New Mexico School Meal Program</t>
  </si>
  <si>
    <t>27407- Family Income Index</t>
  </si>
  <si>
    <t>28201- CYFD-CACFP  Grant</t>
  </si>
  <si>
    <t>29102- Private Direct Grant</t>
  </si>
  <si>
    <t>31400- Special Capital Outlay</t>
  </si>
  <si>
    <t>31600- Capital Improvement Fund HB - 33</t>
  </si>
  <si>
    <t>31701- Capital Improvement Fund SB-9</t>
  </si>
  <si>
    <t>31703- Capital Improvement Fund SB-09</t>
  </si>
  <si>
    <t>24316- CRRSA ESSER II AirQuality</t>
  </si>
  <si>
    <t>24146- Charter School</t>
  </si>
  <si>
    <t>Pending RfR (Request for Reimbursement)</t>
  </si>
  <si>
    <t>25153- Medical Ancillary</t>
  </si>
  <si>
    <t>*</t>
  </si>
  <si>
    <t>Date Paid</t>
  </si>
  <si>
    <t>O/S at 6/30/2022</t>
  </si>
  <si>
    <t>24344-ESSER III Student and Staff Development</t>
  </si>
  <si>
    <t>FISCAL YEAR 2022-2023</t>
  </si>
  <si>
    <t>BUDGET SUMMARY AS of JULY 31, 2022</t>
  </si>
  <si>
    <t>Percent of Budget .08%</t>
  </si>
  <si>
    <t>27201-</t>
  </si>
  <si>
    <t>27408-</t>
  </si>
  <si>
    <t>31700-</t>
  </si>
  <si>
    <t>South Valley Preparatory School</t>
  </si>
  <si>
    <t>Bank Account Reconciliation Report (GL Reconciliation)</t>
  </si>
  <si>
    <t>Accounting Cycle: FY 2023; Bank: Wells Fargo Bank - ; Bank Account: 3013218130 - Main Bank Acct; Statement Date: 07/31/2022; Include Unposted Transactions: Yes; Created On: 8/23/2022 12:30:06 PM</t>
  </si>
  <si>
    <t/>
  </si>
  <si>
    <t>Bank Reconciliation</t>
  </si>
  <si>
    <t>+</t>
  </si>
  <si>
    <t>Outstanding</t>
  </si>
  <si>
    <t>Expected GL</t>
  </si>
  <si>
    <t>-</t>
  </si>
  <si>
    <t>Actual GL</t>
  </si>
  <si>
    <t>Difference</t>
  </si>
  <si>
    <t>Beginning Balance</t>
  </si>
  <si>
    <t>=</t>
  </si>
  <si>
    <t>Deposits/Debits</t>
  </si>
  <si>
    <t>Withdrawals/Credits</t>
  </si>
  <si>
    <t>Sub Total</t>
  </si>
  <si>
    <t>Date</t>
  </si>
  <si>
    <t>Source Document</t>
  </si>
  <si>
    <t>Item Number</t>
  </si>
  <si>
    <t>Deposit</t>
  </si>
  <si>
    <t>Withdrawal</t>
  </si>
  <si>
    <t>Jun142022</t>
  </si>
  <si>
    <t>6803</t>
  </si>
  <si>
    <t>Amazon.com</t>
  </si>
  <si>
    <t>6817</t>
  </si>
  <si>
    <t>Working Classroom Inc</t>
  </si>
  <si>
    <t>Jun222022</t>
  </si>
  <si>
    <t>6819</t>
  </si>
  <si>
    <t>B &amp; D Trophies + Awards</t>
  </si>
  <si>
    <t>6822</t>
  </si>
  <si>
    <t>Knave of All Trades</t>
  </si>
  <si>
    <t>6823</t>
  </si>
  <si>
    <t>Comcast</t>
  </si>
  <si>
    <t>6828</t>
  </si>
  <si>
    <t>Margaret Osterfoss</t>
  </si>
  <si>
    <t>6830</t>
  </si>
  <si>
    <t>NAMA Catering</t>
  </si>
  <si>
    <t>6831</t>
  </si>
  <si>
    <t>Public Charter Schools of NM</t>
  </si>
  <si>
    <t>6832</t>
  </si>
  <si>
    <t>Quadient</t>
  </si>
  <si>
    <t>Jun232022</t>
  </si>
  <si>
    <t>6833</t>
  </si>
  <si>
    <t>Great American Insurance Group</t>
  </si>
  <si>
    <t>6834</t>
  </si>
  <si>
    <t>Philadelphia American Life Insurance</t>
  </si>
  <si>
    <t>6835</t>
  </si>
  <si>
    <t>Pre-Paid Legal Services. Inc.</t>
  </si>
  <si>
    <t>6836</t>
  </si>
  <si>
    <t>UMB Bank f/b/o PlanMember</t>
  </si>
  <si>
    <t>Jun302022</t>
  </si>
  <si>
    <t>PNM</t>
  </si>
  <si>
    <t>6837</t>
  </si>
  <si>
    <t>Brady Industries of NM</t>
  </si>
  <si>
    <t>6838</t>
  </si>
  <si>
    <t>Charter School Testing Services</t>
  </si>
  <si>
    <t>6839</t>
  </si>
  <si>
    <t>6840</t>
  </si>
  <si>
    <t>Institute for Educational Leadership</t>
  </si>
  <si>
    <t>6841</t>
  </si>
  <si>
    <t>6842</t>
  </si>
  <si>
    <t>DH Pace Co Inc</t>
  </si>
  <si>
    <t>6843</t>
  </si>
  <si>
    <t>Rising Sun Technology Electric, LLC</t>
  </si>
  <si>
    <t>6844</t>
  </si>
  <si>
    <t>School Specialty</t>
  </si>
  <si>
    <t>6845</t>
  </si>
  <si>
    <t>Superior Building Maintenance Inc.</t>
  </si>
  <si>
    <t>6846</t>
  </si>
  <si>
    <t>Wisconsin Center for Education Research</t>
  </si>
  <si>
    <t>Jul52022</t>
  </si>
  <si>
    <t>6847</t>
  </si>
  <si>
    <t>Duran Family Trust</t>
  </si>
  <si>
    <t>6848</t>
  </si>
  <si>
    <t>00023860</t>
  </si>
  <si>
    <t>To record analysis charge</t>
  </si>
  <si>
    <t>00023861</t>
  </si>
  <si>
    <t>To record gas company monthly payment</t>
  </si>
  <si>
    <t>Jul142022</t>
  </si>
  <si>
    <t>AFLAC</t>
  </si>
  <si>
    <t>NM Department of Workforce Solutions</t>
  </si>
  <si>
    <t>NM Tax &amp; Revenue Department</t>
  </si>
  <si>
    <t>NMERB</t>
  </si>
  <si>
    <t>NMRHCA</t>
  </si>
  <si>
    <t>NMTRD</t>
  </si>
  <si>
    <t>6849</t>
  </si>
  <si>
    <t>6850</t>
  </si>
  <si>
    <t>6851</t>
  </si>
  <si>
    <t>6852</t>
  </si>
  <si>
    <t>Jul262022</t>
  </si>
  <si>
    <t>6853</t>
  </si>
  <si>
    <t>Albuquerque Bernalillo County Water Utility Authority</t>
  </si>
  <si>
    <t>6854</t>
  </si>
  <si>
    <t>Albuquerque Publishing Co - Albuquerque Journal</t>
  </si>
  <si>
    <t>6855</t>
  </si>
  <si>
    <t>6862</t>
  </si>
  <si>
    <t>6870</t>
  </si>
  <si>
    <t>00023863</t>
  </si>
  <si>
    <t>To record Risk Insurance for FY 22-23</t>
  </si>
  <si>
    <t>00023869</t>
  </si>
  <si>
    <t>To correct July 2022 PR</t>
  </si>
  <si>
    <t>Jul312022</t>
  </si>
  <si>
    <t>Internal Revenue Service</t>
  </si>
  <si>
    <t>Wells Fargo Bank</t>
  </si>
  <si>
    <t>NMPSIA</t>
  </si>
  <si>
    <t>July 2022-Receipts</t>
  </si>
  <si>
    <t>Jul312022-2</t>
  </si>
  <si>
    <t>Preparer:__________________________________________</t>
  </si>
  <si>
    <t>Approver:_________________________________________</t>
  </si>
  <si>
    <t>Finance Committee:________________________________</t>
  </si>
  <si>
    <t>Check Listing Report</t>
  </si>
  <si>
    <t>Accounting Cycle: FY 2023; Begin Date: 07/01/2022; End Date: 07/31/2022; Bank: Wells Fargo Bank; Sort By Element: Fund; Account Expression: [All]; Created On: 8/23/2022 12:37:15 PM</t>
  </si>
  <si>
    <t>Check Date</t>
  </si>
  <si>
    <t>Check Number</t>
  </si>
  <si>
    <t>Payee</t>
  </si>
  <si>
    <t>Type</t>
  </si>
  <si>
    <t>Amount</t>
  </si>
  <si>
    <t>07/26/2022</t>
  </si>
  <si>
    <t>Rolled over from FY2022;</t>
  </si>
  <si>
    <t>Accounts Payable</t>
  </si>
  <si>
    <t>Albuquerque Publishing Company</t>
  </si>
  <si>
    <t>Inv: 7408104</t>
  </si>
  <si>
    <t>6856</t>
  </si>
  <si>
    <t>Bug Off Pest Control, LLC.</t>
  </si>
  <si>
    <t>Inv: 7262022</t>
  </si>
  <si>
    <t>6857</t>
  </si>
  <si>
    <t>Canon Financial Services, Inc.</t>
  </si>
  <si>
    <t>Rolled over from FY2022;Copy machines</t>
  </si>
  <si>
    <t>Inv: 28863833-1</t>
  </si>
  <si>
    <t>6858</t>
  </si>
  <si>
    <t>CES</t>
  </si>
  <si>
    <t>6859</t>
  </si>
  <si>
    <t>Inv: 149872066</t>
  </si>
  <si>
    <t>6860</t>
  </si>
  <si>
    <t>Cottonwood Gulch Foundation</t>
  </si>
  <si>
    <t>Inv: 2021-22 SVP 104</t>
  </si>
  <si>
    <t>6861</t>
  </si>
  <si>
    <t>Crystal Springs</t>
  </si>
  <si>
    <t>07/05/2022</t>
  </si>
  <si>
    <t>Inv: 712022</t>
  </si>
  <si>
    <t>6863</t>
  </si>
  <si>
    <t>Harris Computer Solutions</t>
  </si>
  <si>
    <t>Inv: HAPMN0000532</t>
  </si>
  <si>
    <t>6864</t>
  </si>
  <si>
    <t>HHC</t>
  </si>
  <si>
    <t>6865</t>
  </si>
  <si>
    <t>Lowe's</t>
  </si>
  <si>
    <t>Inv: 909735-JDVFKC</t>
  </si>
  <si>
    <t>Inv: 910868-JCBGVG</t>
  </si>
  <si>
    <t>Inv: 923787-JDDKPA</t>
  </si>
  <si>
    <t>Inv: 927701-JBPJGP</t>
  </si>
  <si>
    <t>6866</t>
  </si>
  <si>
    <t>Mobile Mini</t>
  </si>
  <si>
    <t>Rolled over from FY2022;Rental service</t>
  </si>
  <si>
    <t>Inv: 9014573156</t>
  </si>
  <si>
    <t>6867</t>
  </si>
  <si>
    <t>Myers-Stevens &amp; Toohey &amp; Co</t>
  </si>
  <si>
    <t>6868</t>
  </si>
  <si>
    <t>New Mexico Association of School Business Officials</t>
  </si>
  <si>
    <t>Inv: 300000897</t>
  </si>
  <si>
    <t>6869</t>
  </si>
  <si>
    <t>New Mexico Gas Co.</t>
  </si>
  <si>
    <t>Inv: 7182022</t>
  </si>
  <si>
    <t>Inv: 7192022</t>
  </si>
  <si>
    <t>Inv: 7192022-1</t>
  </si>
  <si>
    <t>Inv: 7192022-2</t>
  </si>
  <si>
    <t>Inv: 1587</t>
  </si>
  <si>
    <t>Inv: 1590</t>
  </si>
  <si>
    <t>6871</t>
  </si>
  <si>
    <t>Inv: 229</t>
  </si>
  <si>
    <t>6872</t>
  </si>
  <si>
    <t>T-Mobile USA Inc.</t>
  </si>
  <si>
    <t>6873</t>
  </si>
  <si>
    <t>Thyssenkrupp Elevator Corporation</t>
  </si>
  <si>
    <t>Inv: 3006700510</t>
  </si>
  <si>
    <t>6874</t>
  </si>
  <si>
    <t>Tyler Technologies, Inc.</t>
  </si>
  <si>
    <t>Inv: 045-386878</t>
  </si>
  <si>
    <t>Balance Sheet Report</t>
  </si>
  <si>
    <t>Cycle: FY 2023; Fund Class: [All]; Fund Columns: [All Non-Zero Funds]; Account Expression: [All]; Balance Date: 07/31/2022; Detail: Yes; Created On: 8/23/2022 12:38:39 PM</t>
  </si>
  <si>
    <t>Account Description</t>
  </si>
  <si>
    <t>Account Code</t>
  </si>
  <si>
    <t>11000</t>
  </si>
  <si>
    <t>21000</t>
  </si>
  <si>
    <t>24101</t>
  </si>
  <si>
    <t>24106</t>
  </si>
  <si>
    <t>24119</t>
  </si>
  <si>
    <t>24146</t>
  </si>
  <si>
    <t>24189</t>
  </si>
  <si>
    <t>24306</t>
  </si>
  <si>
    <t>24308</t>
  </si>
  <si>
    <t>24330</t>
  </si>
  <si>
    <t>25152</t>
  </si>
  <si>
    <t>25153</t>
  </si>
  <si>
    <t>27127</t>
  </si>
  <si>
    <t>27407</t>
  </si>
  <si>
    <t>31600</t>
  </si>
  <si>
    <t>31701</t>
  </si>
  <si>
    <t>Total</t>
  </si>
  <si>
    <t>11011 - Bank Accounts</t>
  </si>
  <si>
    <t>#####-0000-11011-0000-000000-0000-0000</t>
  </si>
  <si>
    <t>13041 - Other Receivables</t>
  </si>
  <si>
    <t>#####-0000-13041-0000-515001-0000-0000</t>
  </si>
  <si>
    <t>Subtotal of Account Type: Asset</t>
  </si>
  <si>
    <t>Subtotal of Account Group: Assets</t>
  </si>
  <si>
    <t>23124 - State Retirement System Contributions(Employee)</t>
  </si>
  <si>
    <t>#####-0000-23124-0000-000000-0000-0000</t>
  </si>
  <si>
    <t>23125 - Health Insurance (Employee)</t>
  </si>
  <si>
    <t>#####-0000-23125-0000-000000-0000-0000</t>
  </si>
  <si>
    <t>23126 - Unemployment Insurance</t>
  </si>
  <si>
    <t>#####-0000-23126-0000-000000-0000-0000</t>
  </si>
  <si>
    <t>23127 - Workers' Compensation (Employee)</t>
  </si>
  <si>
    <t>#####-0000-23127-0000-000000-0000-0000</t>
  </si>
  <si>
    <t>23134 - State Retirement System Contributions (Employer)</t>
  </si>
  <si>
    <t>#####-0000-23134-0000-000000-0000-0000</t>
  </si>
  <si>
    <t>23135 - Health Insurance (Employer)</t>
  </si>
  <si>
    <t>#####-0000-23135-0000-000000-0000-0000</t>
  </si>
  <si>
    <t>23137 - Workers' Compensation (Employer)</t>
  </si>
  <si>
    <t>#####-0000-23137-0000-000000-0000-0000</t>
  </si>
  <si>
    <t>23142 - State Income Tax</t>
  </si>
  <si>
    <t>#####-0000-23142-0000-000000-0000-0000</t>
  </si>
  <si>
    <t>23147 - Voluntary Deductions</t>
  </si>
  <si>
    <t>#####-0000-23147-0000-000000-0000-0000</t>
  </si>
  <si>
    <t>23148 - Direct Deposit</t>
  </si>
  <si>
    <t>#####-0000-23148-0000-000000-0000-0000</t>
  </si>
  <si>
    <t>23149 - Pre-Paid Legal (Employee)</t>
  </si>
  <si>
    <t>#####-0000-23149-0000-000000-0000-0000</t>
  </si>
  <si>
    <t>23150 - Wage Works (Employee)</t>
  </si>
  <si>
    <t>#####-0000-23150-0000-000000-0000-0000</t>
  </si>
  <si>
    <t>Subtotal of Account Type: Liability</t>
  </si>
  <si>
    <t>41110 - Ad Valorem Taxes - School District</t>
  </si>
  <si>
    <t>#####-0000-41110-0000-515001-0000-0000</t>
  </si>
  <si>
    <t>43101 - State Equalization Guarantee</t>
  </si>
  <si>
    <t>#####-0000-43101-0000-515001-0000-0000</t>
  </si>
  <si>
    <t>43202 - State Flow-through Grant</t>
  </si>
  <si>
    <t>#####-0000-43202-0000-515001-0000-0000</t>
  </si>
  <si>
    <t>44500 - Restricted Grants - Federal Flow-through</t>
  </si>
  <si>
    <t>#####-0000-44500-0000-515001-0000-0000</t>
  </si>
  <si>
    <t>51100 - Salaries Expense</t>
  </si>
  <si>
    <t>#####-1000-51100-1010-515001-1411-0000</t>
  </si>
  <si>
    <t>#####-1000-51100-1010-515001-1621-0000</t>
  </si>
  <si>
    <t>#####-2100-51100-0000-515001-1211-0000</t>
  </si>
  <si>
    <t>#####-2100-51100-0000-515001-1214-0000</t>
  </si>
  <si>
    <t>#####-2300-51100-0000-515001-1111-0000</t>
  </si>
  <si>
    <t>#####-2300-51100-0000-515001-1114-0000</t>
  </si>
  <si>
    <t>#####-2400-51100-0000-515001-1211-0000</t>
  </si>
  <si>
    <t>#####-2400-51100-0000-515001-1217-0000</t>
  </si>
  <si>
    <t>#####-2500-51100-0000-515001-1115-0000</t>
  </si>
  <si>
    <t>#####-2600-51100-0000-515001-1614-0000</t>
  </si>
  <si>
    <t>52111 - Educational Retirement</t>
  </si>
  <si>
    <t>#####-0000-52111-0000-000000-0000-0000</t>
  </si>
  <si>
    <t>#####-1000-52111-0000-515001-0000-0000</t>
  </si>
  <si>
    <t>#####-2100-52111-0000-515001-0000-0000</t>
  </si>
  <si>
    <t>#####-2300-52111-0000-515001-0000-0000</t>
  </si>
  <si>
    <t>#####-2400-52111-0000-515001-0000-0000</t>
  </si>
  <si>
    <t>#####-2500-52111-0000-515001-0000-0000</t>
  </si>
  <si>
    <t>52112 - ERA - Retiree Health</t>
  </si>
  <si>
    <t>#####-0000-52112-0000-000000-0000-0000</t>
  </si>
  <si>
    <t>#####-1000-52112-0000-515001-0000-0000</t>
  </si>
  <si>
    <t>#####-2100-52112-0000-515001-0000-0000</t>
  </si>
  <si>
    <t>#####-2300-52112-0000-515001-0000-0000</t>
  </si>
  <si>
    <t>#####-2400-52112-0000-515001-0000-0000</t>
  </si>
  <si>
    <t>#####-2500-52112-0000-515001-0000-0000</t>
  </si>
  <si>
    <t>52210 - FICA Payments</t>
  </si>
  <si>
    <t>#####-0000-52210-0000-000000-0000-0000</t>
  </si>
  <si>
    <t>#####-1000-52210-1010-515001-1411-0000</t>
  </si>
  <si>
    <t>#####-1000-52210-1010-515001-1621-0000</t>
  </si>
  <si>
    <t>#####-2100-52210-0000-515001-1211-0000</t>
  </si>
  <si>
    <t>#####-2100-52210-0000-515001-1214-0000</t>
  </si>
  <si>
    <t>#####-2300-52210-0000-515001-1111-0000</t>
  </si>
  <si>
    <t>#####-2300-52210-0000-515001-1114-0000</t>
  </si>
  <si>
    <t>#####-2400-52210-0000-515001-1211-0000</t>
  </si>
  <si>
    <t>#####-2400-52210-0000-515001-1217-0000</t>
  </si>
  <si>
    <t>#####-2500-52210-0000-515001-1115-0000</t>
  </si>
  <si>
    <t>#####-2600-52210-0000-515001-1614-0000</t>
  </si>
  <si>
    <t>52220 - Medicare Payments</t>
  </si>
  <si>
    <t>#####-0000-52220-0000-000000-0000-0000</t>
  </si>
  <si>
    <t>#####-1000-52220-1010-515001-1411-0000</t>
  </si>
  <si>
    <t>#####-1000-52220-1010-515001-1621-0000</t>
  </si>
  <si>
    <t>#####-2100-52220-0000-515001-1211-0000</t>
  </si>
  <si>
    <t>#####-2100-52220-0000-515001-1214-0000</t>
  </si>
  <si>
    <t>#####-2300-52220-0000-515001-1111-0000</t>
  </si>
  <si>
    <t>#####-2300-52220-0000-515001-1114-0000</t>
  </si>
  <si>
    <t>#####-2400-52220-0000-515001-1211-0000</t>
  </si>
  <si>
    <t>#####-2400-52220-0000-515001-1217-0000</t>
  </si>
  <si>
    <t>#####-2500-52220-0000-515001-1115-0000</t>
  </si>
  <si>
    <t>#####-2600-52220-0000-515001-1614-0000</t>
  </si>
  <si>
    <t>52311 - Health and Medical Premiums</t>
  </si>
  <si>
    <t>#####-0000-52311-0000-000000-0000-0000</t>
  </si>
  <si>
    <t>#####-1000-52311-1010-515001-1411-0000</t>
  </si>
  <si>
    <t>#####-2100-52311-0000-515001-0000-0000</t>
  </si>
  <si>
    <t>#####-2400-52311-0000-515001-0000-0000</t>
  </si>
  <si>
    <t>#####-2500-52311-0000-515001-0000-0000</t>
  </si>
  <si>
    <t>52312 - Life</t>
  </si>
  <si>
    <t>#####-0000-52312-0000-000000-0000-0000</t>
  </si>
  <si>
    <t>#####-1000-52312-0000-515001-0000-0000</t>
  </si>
  <si>
    <t>#####-2100-52312-0000-515001-0000-0000</t>
  </si>
  <si>
    <t>#####-2300-52312-0000-515001-0000-0000</t>
  </si>
  <si>
    <t>#####-2400-52312-0000-515001-0000-0000</t>
  </si>
  <si>
    <t>#####-2500-52312-0000-515001-0000-0000</t>
  </si>
  <si>
    <t>52313 - Dental</t>
  </si>
  <si>
    <t>#####-0000-52313-0000-000000-0000-0000</t>
  </si>
  <si>
    <t>#####-1000-52313-0000-515001-0000-0000</t>
  </si>
  <si>
    <t>#####-2100-52313-0000-515001-0000-0000</t>
  </si>
  <si>
    <t>#####-2400-52313-0000-515001-0000-0000</t>
  </si>
  <si>
    <t>#####-2500-52313-0000-515001-0000-0000</t>
  </si>
  <si>
    <t>52314 - Vision</t>
  </si>
  <si>
    <t>#####-0000-52314-0000-000000-0000-0000</t>
  </si>
  <si>
    <t>#####-1000-52314-0000-515001-0000-0000</t>
  </si>
  <si>
    <t>#####-2100-52314-0000-515001-0000-0000</t>
  </si>
  <si>
    <t>#####-2400-52314-0000-515001-0000-0000</t>
  </si>
  <si>
    <t>52315 - Disability</t>
  </si>
  <si>
    <t>#####-2400-52315-0000-515001-0000-0000</t>
  </si>
  <si>
    <t>#####-2500-52315-0000-515001-0000-0000</t>
  </si>
  <si>
    <t>52500 - Unemployment Compensation</t>
  </si>
  <si>
    <t>#####-0000-52500-0000-000000-0000-0000</t>
  </si>
  <si>
    <t>#####-1000-52500-0000-515001-0000-0000</t>
  </si>
  <si>
    <t>#####-2100-52500-0000-515001-0000-0000</t>
  </si>
  <si>
    <t>#####-2400-52500-0000-515001-0000-0000</t>
  </si>
  <si>
    <t>#####-2600-52500-0000-515001-0000-0000</t>
  </si>
  <si>
    <t>52710 - Workers Compensation Premium</t>
  </si>
  <si>
    <t>#####-0000-52710-0000-000000-0000-0000</t>
  </si>
  <si>
    <t>#####-2100-52710-0000-515001-0000-0000</t>
  </si>
  <si>
    <t>#####-2300-52710-0000-515001-0000-0000</t>
  </si>
  <si>
    <t>#####-2400-52710-0000-515001-0000-0000</t>
  </si>
  <si>
    <t>#####-2500-52710-0000-515001-0000-0000</t>
  </si>
  <si>
    <t>#####-2600-52710-0000-515001-0000-0000</t>
  </si>
  <si>
    <t>53711 - Other Charges</t>
  </si>
  <si>
    <t>#####-1000-53711-1010-515001-0000-0000</t>
  </si>
  <si>
    <t>#####-2500-53711-0000-515001-0000-0000</t>
  </si>
  <si>
    <t>#####-2600-53711-0000-515001-0000-0000</t>
  </si>
  <si>
    <t>54312 - Maintenance &amp; Repair - Buildings And Grounds</t>
  </si>
  <si>
    <t>#####-4000-54312-0000-515001-0000-0000</t>
  </si>
  <si>
    <t>54411 - Electricity</t>
  </si>
  <si>
    <t>#####-2600-54411-0000-515001-0000-0000</t>
  </si>
  <si>
    <t>54412 - Natural Gas (Buildings)</t>
  </si>
  <si>
    <t>#####-2600-54412-0000-515001-0000-0000</t>
  </si>
  <si>
    <t>54415 - Water/Sewage</t>
  </si>
  <si>
    <t>#####-2600-54415-0000-515001-0000-0000</t>
  </si>
  <si>
    <t>54416 - Communication Services</t>
  </si>
  <si>
    <t>#####-2600-54416-0000-515001-0000-0000</t>
  </si>
  <si>
    <t>54610 - Renting Land and Buildings</t>
  </si>
  <si>
    <t>#####-2600-54610-0000-515001-0000-0000</t>
  </si>
  <si>
    <t>54630 - Rentals - Computers and Related Equipment</t>
  </si>
  <si>
    <t>#####-2600-54630-0000-515001-0000-0000</t>
  </si>
  <si>
    <t>55200 - Property/Liability Insurance</t>
  </si>
  <si>
    <t>#####-2600-55200-0000-515001-0000-0000</t>
  </si>
  <si>
    <t>55400 - Advertising</t>
  </si>
  <si>
    <t>#####-2300-55400-0000-515001-0000-0000</t>
  </si>
  <si>
    <t>55915 - Other Contract Services</t>
  </si>
  <si>
    <t>#####-2200-55915-0000-515001-0000-0000</t>
  </si>
  <si>
    <t>#####-2400-55915-0000-515001-0000-0000</t>
  </si>
  <si>
    <t>#####-2600-55915-0000-515001-0000-0000</t>
  </si>
  <si>
    <t>56113 - Software</t>
  </si>
  <si>
    <t>#####-1000-56113-1010-515001-0000-0000</t>
  </si>
  <si>
    <t>#####-2500-56113-0000-515001-0000-0000</t>
  </si>
  <si>
    <t>56118 - General Supplies and Materials</t>
  </si>
  <si>
    <t>#####-1000-56118-1010-515001-0000-0000</t>
  </si>
  <si>
    <t>#####-2100-56118-0000-515001-0000-0000</t>
  </si>
  <si>
    <t>#####-2600-56118-0000-515001-0000-0000</t>
  </si>
  <si>
    <t>56119 - Supply Assets ($5,000 or Less)</t>
  </si>
  <si>
    <t>#####-4000-56119-0000-515001-0000-0000</t>
  </si>
  <si>
    <t>Subtotal of Account Type: Fund Balance/Retained Earnings</t>
  </si>
  <si>
    <t>Subtotal of Account Group: Liabilities/Fund Balance</t>
  </si>
  <si>
    <t>PO Encumbrance By Fund Report</t>
  </si>
  <si>
    <t>Accounting Cycle: FY 2023; Fund: [All Funds]; End Date: 07/31/2022; Created On: 8/23/2022 12:48:47 PM</t>
  </si>
  <si>
    <t>Fund</t>
  </si>
  <si>
    <t>Vendor</t>
  </si>
  <si>
    <t>PO Number</t>
  </si>
  <si>
    <t>Encumbrance Amount</t>
  </si>
  <si>
    <t>Accountability and Compliance Resource</t>
  </si>
  <si>
    <t>2023-009</t>
  </si>
  <si>
    <t>Aiken Printing</t>
  </si>
  <si>
    <t>2023-045</t>
  </si>
  <si>
    <t>Albert Sanchez Bus Company</t>
  </si>
  <si>
    <t>2023-058</t>
  </si>
  <si>
    <t>2022-002</t>
  </si>
  <si>
    <t>2023-002</t>
  </si>
  <si>
    <t>2022-007</t>
  </si>
  <si>
    <t>2023-007</t>
  </si>
  <si>
    <t>2022-008</t>
  </si>
  <si>
    <t>2023-008</t>
  </si>
  <si>
    <t>2023-046</t>
  </si>
  <si>
    <t>2022-045</t>
  </si>
  <si>
    <t>2023-029</t>
  </si>
  <si>
    <t>2023-010</t>
  </si>
  <si>
    <t>2023-061</t>
  </si>
  <si>
    <t>City of Abququerque-Elevator</t>
  </si>
  <si>
    <t>2023-011</t>
  </si>
  <si>
    <t>City of Albuquerque</t>
  </si>
  <si>
    <t>2023-041</t>
  </si>
  <si>
    <t>Clifton Larson Allen, LLP</t>
  </si>
  <si>
    <t>2023-072</t>
  </si>
  <si>
    <t>2022-004</t>
  </si>
  <si>
    <t>2023-004</t>
  </si>
  <si>
    <t>2022-052</t>
  </si>
  <si>
    <t>2023-034</t>
  </si>
  <si>
    <t>2023-032</t>
  </si>
  <si>
    <t>Heights Security, Inc.</t>
  </si>
  <si>
    <t>2023-023</t>
  </si>
  <si>
    <t>2022-175</t>
  </si>
  <si>
    <t>2023-028</t>
  </si>
  <si>
    <t>itsQuest</t>
  </si>
  <si>
    <t>2023-038</t>
  </si>
  <si>
    <t>2022-044</t>
  </si>
  <si>
    <t>2023-027</t>
  </si>
  <si>
    <t>Lowe's Market</t>
  </si>
  <si>
    <t>2023-026</t>
  </si>
  <si>
    <t>Martinez Alfred</t>
  </si>
  <si>
    <t>2023-040</t>
  </si>
  <si>
    <t>Matthews Fox</t>
  </si>
  <si>
    <t>2023-006</t>
  </si>
  <si>
    <t>2022-036</t>
  </si>
  <si>
    <t>2023-020</t>
  </si>
  <si>
    <t>2022-200</t>
  </si>
  <si>
    <t>2022-209</t>
  </si>
  <si>
    <t>National Restaurant Supply</t>
  </si>
  <si>
    <t>2023-037</t>
  </si>
  <si>
    <t>2023-003</t>
  </si>
  <si>
    <t>Padilla, Moises</t>
  </si>
  <si>
    <t>2023-014</t>
  </si>
  <si>
    <t>2023-001</t>
  </si>
  <si>
    <t>2023-016</t>
  </si>
  <si>
    <t>Rick Blea</t>
  </si>
  <si>
    <t>2023-039</t>
  </si>
  <si>
    <t>2023-055</t>
  </si>
  <si>
    <t>RMA Advisory Group</t>
  </si>
  <si>
    <t>2023-059</t>
  </si>
  <si>
    <t>Safeguard</t>
  </si>
  <si>
    <t>2023-048</t>
  </si>
  <si>
    <t>SchoolMate</t>
  </si>
  <si>
    <t>2023-022</t>
  </si>
  <si>
    <t>Shamrock Foods Company</t>
  </si>
  <si>
    <t>2023-024</t>
  </si>
  <si>
    <t>Shred It</t>
  </si>
  <si>
    <t>2023-018</t>
  </si>
  <si>
    <t>SILVER STREET MARKET</t>
  </si>
  <si>
    <t>2023-025</t>
  </si>
  <si>
    <t>Summit Fire and Security</t>
  </si>
  <si>
    <t>2023-019</t>
  </si>
  <si>
    <t>2022-011</t>
  </si>
  <si>
    <t>2023-056</t>
  </si>
  <si>
    <t>2022-060</t>
  </si>
  <si>
    <t>2023-035</t>
  </si>
  <si>
    <t>2023-049</t>
  </si>
  <si>
    <t>2022-161</t>
  </si>
  <si>
    <t>13000</t>
  </si>
  <si>
    <t>23000</t>
  </si>
  <si>
    <t>Dion's Pizza</t>
  </si>
  <si>
    <t>2023-013</t>
  </si>
  <si>
    <t>Laura Legarda</t>
  </si>
  <si>
    <t>2023-042</t>
  </si>
  <si>
    <t>Zia Graphics</t>
  </si>
  <si>
    <t>2023-052</t>
  </si>
  <si>
    <t>2022-013</t>
  </si>
  <si>
    <t>A &amp; A Signs</t>
  </si>
  <si>
    <t>2023-057</t>
  </si>
  <si>
    <t>2023-051</t>
  </si>
  <si>
    <t>Entravision Communications Corp</t>
  </si>
  <si>
    <t>2023-065</t>
  </si>
  <si>
    <t>Karmic Visions LLC</t>
  </si>
  <si>
    <t>2023-060</t>
  </si>
  <si>
    <t>Cintas Corporation No. 2</t>
  </si>
  <si>
    <t>2023-012</t>
  </si>
  <si>
    <t>2023-064</t>
  </si>
  <si>
    <t>NM Association of Student Councils</t>
  </si>
  <si>
    <t>2023-053</t>
  </si>
  <si>
    <t>2023-071</t>
  </si>
  <si>
    <t>2022-029</t>
  </si>
  <si>
    <t>2023-017</t>
  </si>
  <si>
    <t>American Fire and Safety, LLC</t>
  </si>
  <si>
    <t>2023-031</t>
  </si>
  <si>
    <t>Bluum of Texas</t>
  </si>
  <si>
    <t>2023-054</t>
  </si>
  <si>
    <t>2023-030</t>
  </si>
  <si>
    <t>Donner Plumbing &amp; Heating</t>
  </si>
  <si>
    <t>2023-021</t>
  </si>
  <si>
    <t>Intrado Interactive Services Corp</t>
  </si>
  <si>
    <t>2023-033</t>
  </si>
  <si>
    <t>Overhead Door</t>
  </si>
  <si>
    <t>2023-043</t>
  </si>
  <si>
    <t>R &amp; B Commercial Services</t>
  </si>
  <si>
    <t>2023-036</t>
  </si>
  <si>
    <t>Grand Total</t>
  </si>
  <si>
    <t>Adjustment History for Budget</t>
  </si>
  <si>
    <t>Budget</t>
  </si>
  <si>
    <t>South Valley Preparatory School 2022-2023</t>
  </si>
  <si>
    <t>Fund Code</t>
  </si>
  <si>
    <t>Fund Name</t>
  </si>
  <si>
    <t>Bar</t>
  </si>
  <si>
    <t>Adjustment Request Date</t>
  </si>
  <si>
    <t>Status Date</t>
  </si>
  <si>
    <t>Board Approved Date</t>
  </si>
  <si>
    <t>Adjustment Total</t>
  </si>
  <si>
    <t>Status</t>
  </si>
  <si>
    <t>Operational</t>
  </si>
  <si>
    <t>515-000-2223-0001-D</t>
  </si>
  <si>
    <t>Pending Direct BAR</t>
  </si>
  <si>
    <t>Family Income Index</t>
  </si>
  <si>
    <t>515-000-2223-0002-IB</t>
  </si>
  <si>
    <t>Pending Flowthrough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</si>
</sst>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m/d/yy;@"/>
    <numFmt numFmtId="167" formatCode="[$-1010409]General"/>
    <numFmt numFmtId="168" formatCode="[$-1010409]&quot;$&quot;#,##0.00;\(&quot;$&quot;#,##0.00\)"/>
    <numFmt numFmtId="169" formatCode="[$-1010409]m/d/yyyy"/>
    <numFmt numFmtId="170" formatCode="[$-10409]m/d/yyyy\ h:mm:ss\ AM/PM"/>
    <numFmt numFmtId="171" formatCode="[$-10409]&quot;$&quot;#,##0.00;\(&quot;$&quot;#,##0.00\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rgb="FF000000"/>
      <name val="Tahoma"/>
    </font>
    <font>
      <sz val="14"/>
      <color rgb="FF000000"/>
      <name val="Tahoma"/>
    </font>
    <font>
      <sz val="8"/>
      <color rgb="FF000000"/>
      <name val="Tahoma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8"/>
      <color rgb="FF000000"/>
      <name val="Tahoma"/>
      <family val="2"/>
    </font>
    <font>
      <sz val="14"/>
      <color rgb="FF000000"/>
      <name val="Tahoma"/>
      <family val="2"/>
    </font>
    <font>
      <sz val="8"/>
      <color rgb="FF000000"/>
      <name val="Tahoma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4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sz val="6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</patternFill>
    </fill>
    <fill>
      <patternFill patternType="solid">
        <fgColor rgb="FFD3D3D3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000000"/>
      </top>
      <bottom/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7" fillId="0" borderId="0" applyFont="0" applyFill="0" applyBorder="0" applyAlignment="0" applyProtection="0"/>
    <xf numFmtId="0" fontId="9" fillId="0" borderId="0"/>
    <xf numFmtId="0" fontId="9" fillId="4" borderId="15">
      <alignment horizontal="left"/>
    </xf>
    <xf numFmtId="0" fontId="9" fillId="4" borderId="16">
      <alignment horizontal="left"/>
    </xf>
    <xf numFmtId="0" fontId="9" fillId="4" borderId="17">
      <alignment horizontal="left"/>
    </xf>
    <xf numFmtId="44" fontId="9" fillId="0" borderId="0" applyFont="0" applyFill="0" applyBorder="0" applyAlignment="0" applyProtection="0"/>
    <xf numFmtId="14" fontId="9" fillId="0" borderId="0" applyFont="0" applyFill="0" applyBorder="0" applyProtection="0">
      <alignment horizontal="left"/>
    </xf>
    <xf numFmtId="0" fontId="8" fillId="0" borderId="15">
      <alignment horizontal="left"/>
    </xf>
    <xf numFmtId="2" fontId="9" fillId="0" borderId="0" applyFill="0" applyProtection="0"/>
    <xf numFmtId="0" fontId="8" fillId="4" borderId="18">
      <alignment horizontal="left"/>
    </xf>
    <xf numFmtId="0" fontId="8" fillId="4" borderId="19">
      <alignment horizontal="left"/>
    </xf>
    <xf numFmtId="0" fontId="9" fillId="0" borderId="0" applyFont="0" applyFill="0" applyBorder="0" applyAlignment="0" applyProtection="0"/>
    <xf numFmtId="0" fontId="9" fillId="0" borderId="0">
      <alignment horizontal="left"/>
    </xf>
    <xf numFmtId="0" fontId="8" fillId="4" borderId="20">
      <alignment horizontal="left"/>
    </xf>
    <xf numFmtId="0" fontId="9" fillId="0" borderId="15">
      <alignment horizontal="left"/>
    </xf>
    <xf numFmtId="0" fontId="8" fillId="4" borderId="21">
      <alignment horizontal="left"/>
    </xf>
    <xf numFmtId="0" fontId="8" fillId="4" borderId="22">
      <alignment horizontal="left"/>
    </xf>
    <xf numFmtId="0" fontId="8" fillId="4" borderId="23">
      <alignment horizontal="left"/>
    </xf>
    <xf numFmtId="0" fontId="9" fillId="0" borderId="24">
      <alignment horizontal="right"/>
    </xf>
    <xf numFmtId="2" fontId="9" fillId="0" borderId="0" applyFill="0" applyBorder="0" applyProtection="0"/>
    <xf numFmtId="49" fontId="9" fillId="0" borderId="24" applyFont="0" applyFill="0" applyBorder="0" applyAlignment="0" applyProtection="0">
      <alignment horizontal="right"/>
    </xf>
    <xf numFmtId="44" fontId="9" fillId="0" borderId="0" applyFont="0" applyFill="0" applyBorder="0" applyAlignment="0" applyProtection="0"/>
    <xf numFmtId="0" fontId="11" fillId="0" borderId="0">
      <alignment wrapText="1"/>
    </xf>
    <xf numFmtId="0" fontId="12" fillId="0" borderId="0"/>
    <xf numFmtId="0" fontId="7" fillId="0" borderId="0">
      <alignment wrapText="1"/>
    </xf>
    <xf numFmtId="0" fontId="13" fillId="0" borderId="0">
      <alignment wrapText="1"/>
    </xf>
    <xf numFmtId="0" fontId="14" fillId="0" borderId="0">
      <alignment wrapText="1"/>
    </xf>
    <xf numFmtId="0" fontId="20" fillId="0" borderId="0"/>
    <xf numFmtId="0" fontId="23" fillId="0" borderId="0">
      <alignment wrapText="1"/>
    </xf>
  </cellStyleXfs>
  <cellXfs count="187">
    <xf numFmtId="0" fontId="0" fillId="0" borderId="0" xfId="0"/>
    <xf numFmtId="164" fontId="0" fillId="0" borderId="0" xfId="1" applyNumberFormat="1" applyFont="1"/>
    <xf numFmtId="0" fontId="3" fillId="0" borderId="0" xfId="0" applyFont="1"/>
    <xf numFmtId="16" fontId="0" fillId="0" borderId="0" xfId="0" applyNumberFormat="1"/>
    <xf numFmtId="44" fontId="0" fillId="0" borderId="0" xfId="1" applyFont="1"/>
    <xf numFmtId="165" fontId="0" fillId="0" borderId="0" xfId="3" applyNumberFormat="1" applyFont="1"/>
    <xf numFmtId="0" fontId="0" fillId="0" borderId="0" xfId="0" applyFont="1"/>
    <xf numFmtId="0" fontId="2" fillId="0" borderId="0" xfId="0" applyFont="1" applyFill="1" applyBorder="1"/>
    <xf numFmtId="164" fontId="2" fillId="0" borderId="0" xfId="1" applyNumberFormat="1" applyFont="1" applyFill="1" applyBorder="1"/>
    <xf numFmtId="9" fontId="2" fillId="0" borderId="0" xfId="2" applyFont="1" applyFill="1" applyBorder="1"/>
    <xf numFmtId="0" fontId="2" fillId="0" borderId="1" xfId="0" applyFont="1" applyBorder="1"/>
    <xf numFmtId="164" fontId="1" fillId="0" borderId="2" xfId="1" applyNumberFormat="1" applyFont="1" applyBorder="1"/>
    <xf numFmtId="164" fontId="1" fillId="0" borderId="2" xfId="1" applyNumberFormat="1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164" fontId="2" fillId="0" borderId="2" xfId="1" applyNumberFormat="1" applyFont="1" applyBorder="1"/>
    <xf numFmtId="0" fontId="6" fillId="0" borderId="0" xfId="0" applyFont="1"/>
    <xf numFmtId="0" fontId="2" fillId="0" borderId="6" xfId="0" applyFont="1" applyBorder="1"/>
    <xf numFmtId="164" fontId="0" fillId="0" borderId="7" xfId="1" applyNumberFormat="1" applyFont="1" applyBorder="1"/>
    <xf numFmtId="0" fontId="2" fillId="0" borderId="12" xfId="0" applyFont="1" applyFill="1" applyBorder="1"/>
    <xf numFmtId="164" fontId="2" fillId="0" borderId="7" xfId="1" applyNumberFormat="1" applyFont="1" applyBorder="1"/>
    <xf numFmtId="10" fontId="2" fillId="0" borderId="8" xfId="2" applyNumberFormat="1" applyFont="1" applyFill="1" applyBorder="1"/>
    <xf numFmtId="164" fontId="2" fillId="2" borderId="7" xfId="1" applyNumberFormat="1" applyFont="1" applyFill="1" applyBorder="1"/>
    <xf numFmtId="164" fontId="2" fillId="2" borderId="2" xfId="1" applyNumberFormat="1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/>
    <xf numFmtId="164" fontId="2" fillId="3" borderId="5" xfId="1" applyNumberFormat="1" applyFont="1" applyFill="1" applyBorder="1"/>
    <xf numFmtId="0" fontId="2" fillId="3" borderId="13" xfId="0" applyFont="1" applyFill="1" applyBorder="1"/>
    <xf numFmtId="0" fontId="2" fillId="3" borderId="13" xfId="0" applyFont="1" applyFill="1" applyBorder="1" applyAlignment="1">
      <alignment horizontal="center"/>
    </xf>
    <xf numFmtId="164" fontId="2" fillId="3" borderId="11" xfId="1" applyNumberFormat="1" applyFont="1" applyFill="1" applyBorder="1"/>
    <xf numFmtId="164" fontId="1" fillId="2" borderId="7" xfId="1" applyNumberFormat="1" applyFont="1" applyFill="1" applyBorder="1"/>
    <xf numFmtId="164" fontId="1" fillId="2" borderId="2" xfId="1" applyNumberFormat="1" applyFont="1" applyFill="1" applyBorder="1"/>
    <xf numFmtId="164" fontId="5" fillId="2" borderId="2" xfId="1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164" fontId="2" fillId="3" borderId="25" xfId="1" applyNumberFormat="1" applyFont="1" applyFill="1" applyBorder="1"/>
    <xf numFmtId="164" fontId="2" fillId="3" borderId="25" xfId="1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10" fillId="0" borderId="0" xfId="0" applyNumberFormat="1" applyFont="1"/>
    <xf numFmtId="0" fontId="10" fillId="0" borderId="0" xfId="0" applyFont="1" applyFill="1" applyBorder="1"/>
    <xf numFmtId="164" fontId="10" fillId="0" borderId="0" xfId="1" applyNumberFormat="1" applyFont="1"/>
    <xf numFmtId="0" fontId="0" fillId="0" borderId="0" xfId="0"/>
    <xf numFmtId="9" fontId="2" fillId="3" borderId="14" xfId="2" applyNumberFormat="1" applyFont="1" applyFill="1" applyBorder="1"/>
    <xf numFmtId="164" fontId="2" fillId="3" borderId="25" xfId="1" applyNumberFormat="1" applyFont="1" applyFill="1" applyBorder="1" applyAlignment="1">
      <alignment vertical="top"/>
    </xf>
    <xf numFmtId="0" fontId="2" fillId="3" borderId="25" xfId="0" applyFont="1" applyFill="1" applyBorder="1" applyAlignment="1">
      <alignment vertical="center"/>
    </xf>
    <xf numFmtId="0" fontId="0" fillId="0" borderId="0" xfId="0"/>
    <xf numFmtId="0" fontId="2" fillId="0" borderId="0" xfId="0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vertical="top"/>
    </xf>
    <xf numFmtId="44" fontId="2" fillId="0" borderId="0" xfId="1" applyFont="1" applyFill="1" applyBorder="1"/>
    <xf numFmtId="10" fontId="10" fillId="0" borderId="0" xfId="2" applyNumberFormat="1" applyFont="1"/>
    <xf numFmtId="10" fontId="0" fillId="0" borderId="0" xfId="2" applyNumberFormat="1" applyFont="1"/>
    <xf numFmtId="0" fontId="2" fillId="3" borderId="25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/>
    </xf>
    <xf numFmtId="44" fontId="2" fillId="0" borderId="0" xfId="1" applyFont="1"/>
    <xf numFmtId="164" fontId="2" fillId="0" borderId="0" xfId="0" applyNumberFormat="1" applyFont="1"/>
    <xf numFmtId="0" fontId="2" fillId="0" borderId="0" xfId="0" applyFont="1" applyFill="1"/>
    <xf numFmtId="0" fontId="0" fillId="0" borderId="0" xfId="0"/>
    <xf numFmtId="164" fontId="0" fillId="0" borderId="2" xfId="1" applyNumberFormat="1" applyFont="1" applyFill="1" applyBorder="1"/>
    <xf numFmtId="0" fontId="0" fillId="0" borderId="0" xfId="0"/>
    <xf numFmtId="0" fontId="0" fillId="0" borderId="0" xfId="0"/>
    <xf numFmtId="0" fontId="2" fillId="6" borderId="1" xfId="0" applyFont="1" applyFill="1" applyBorder="1"/>
    <xf numFmtId="164" fontId="2" fillId="6" borderId="2" xfId="1" applyNumberFormat="1" applyFont="1" applyFill="1" applyBorder="1" applyAlignment="1">
      <alignment horizontal="center"/>
    </xf>
    <xf numFmtId="164" fontId="2" fillId="6" borderId="2" xfId="1" applyNumberFormat="1" applyFont="1" applyFill="1" applyBorder="1"/>
    <xf numFmtId="164" fontId="1" fillId="6" borderId="2" xfId="1" applyNumberFormat="1" applyFont="1" applyFill="1" applyBorder="1"/>
    <xf numFmtId="164" fontId="2" fillId="6" borderId="18" xfId="1" applyNumberFormat="1" applyFont="1" applyFill="1" applyBorder="1" applyAlignment="1">
      <alignment horizontal="center"/>
    </xf>
    <xf numFmtId="164" fontId="0" fillId="0" borderId="2" xfId="1" applyNumberFormat="1" applyFont="1" applyBorder="1"/>
    <xf numFmtId="0" fontId="15" fillId="0" borderId="0" xfId="0" applyFont="1" applyAlignment="1">
      <alignment horizontal="left"/>
    </xf>
    <xf numFmtId="164" fontId="2" fillId="0" borderId="7" xfId="1" applyNumberFormat="1" applyFont="1" applyFill="1" applyBorder="1"/>
    <xf numFmtId="164" fontId="17" fillId="0" borderId="2" xfId="1" applyNumberFormat="1" applyFont="1" applyFill="1" applyBorder="1"/>
    <xf numFmtId="0" fontId="0" fillId="0" borderId="0" xfId="0" applyAlignment="1">
      <alignment horizontal="left"/>
    </xf>
    <xf numFmtId="164" fontId="1" fillId="6" borderId="18" xfId="1" applyNumberFormat="1" applyFont="1" applyFill="1" applyBorder="1"/>
    <xf numFmtId="9" fontId="1" fillId="0" borderId="8" xfId="2" applyNumberFormat="1" applyFont="1" applyBorder="1"/>
    <xf numFmtId="9" fontId="18" fillId="0" borderId="8" xfId="2" applyNumberFormat="1" applyFont="1" applyBorder="1"/>
    <xf numFmtId="9" fontId="1" fillId="0" borderId="3" xfId="2" applyNumberFormat="1" applyFont="1" applyBorder="1"/>
    <xf numFmtId="9" fontId="1" fillId="0" borderId="3" xfId="2" applyNumberFormat="1" applyFont="1" applyFill="1" applyBorder="1"/>
    <xf numFmtId="9" fontId="1" fillId="6" borderId="3" xfId="2" applyNumberFormat="1" applyFont="1" applyFill="1" applyBorder="1"/>
    <xf numFmtId="44" fontId="15" fillId="0" borderId="0" xfId="1" applyFont="1" applyAlignment="1">
      <alignment horizontal="left"/>
    </xf>
    <xf numFmtId="0" fontId="2" fillId="3" borderId="26" xfId="0" applyFont="1" applyFill="1" applyBorder="1" applyAlignment="1">
      <alignment horizontal="center"/>
    </xf>
    <xf numFmtId="44" fontId="15" fillId="0" borderId="28" xfId="1" applyFont="1" applyBorder="1" applyAlignment="1">
      <alignment horizontal="left"/>
    </xf>
    <xf numFmtId="44" fontId="2" fillId="3" borderId="26" xfId="1" applyFont="1" applyFill="1" applyBorder="1" applyAlignment="1">
      <alignment horizontal="left"/>
    </xf>
    <xf numFmtId="166" fontId="21" fillId="5" borderId="10" xfId="1" applyNumberFormat="1" applyFont="1" applyFill="1" applyBorder="1" applyAlignment="1">
      <alignment horizontal="left"/>
    </xf>
    <xf numFmtId="164" fontId="16" fillId="6" borderId="2" xfId="1" applyNumberFormat="1" applyFont="1" applyFill="1" applyBorder="1"/>
    <xf numFmtId="164" fontId="0" fillId="2" borderId="2" xfId="1" applyNumberFormat="1" applyFont="1" applyFill="1" applyBorder="1"/>
    <xf numFmtId="44" fontId="24" fillId="0" borderId="28" xfId="1" applyFont="1" applyBorder="1" applyAlignment="1">
      <alignment horizontal="left"/>
    </xf>
    <xf numFmtId="44" fontId="25" fillId="0" borderId="28" xfId="1" applyFont="1" applyBorder="1" applyAlignment="1">
      <alignment horizontal="left"/>
    </xf>
    <xf numFmtId="44" fontId="25" fillId="0" borderId="28" xfId="1" applyFont="1" applyBorder="1"/>
    <xf numFmtId="44" fontId="25" fillId="0" borderId="0" xfId="1" applyFont="1"/>
    <xf numFmtId="0" fontId="6" fillId="8" borderId="0" xfId="0" applyFont="1" applyFill="1"/>
    <xf numFmtId="44" fontId="6" fillId="8" borderId="0" xfId="1" applyFont="1" applyFill="1" applyAlignment="1">
      <alignment horizontal="left"/>
    </xf>
    <xf numFmtId="0" fontId="29" fillId="7" borderId="0" xfId="0" applyFont="1" applyFill="1" applyBorder="1" applyAlignment="1">
      <alignment horizontal="center" vertical="top" readingOrder="1"/>
    </xf>
    <xf numFmtId="164" fontId="2" fillId="5" borderId="27" xfId="1" applyNumberFormat="1" applyFont="1" applyFill="1" applyBorder="1" applyAlignment="1">
      <alignment horizontal="left"/>
    </xf>
    <xf numFmtId="164" fontId="19" fillId="5" borderId="27" xfId="1" applyNumberFormat="1" applyFont="1" applyFill="1" applyBorder="1" applyAlignment="1">
      <alignment horizontal="left"/>
    </xf>
    <xf numFmtId="164" fontId="22" fillId="5" borderId="27" xfId="1" applyNumberFormat="1" applyFont="1" applyFill="1" applyBorder="1" applyAlignment="1">
      <alignment horizontal="left"/>
    </xf>
    <xf numFmtId="166" fontId="22" fillId="5" borderId="27" xfId="1" applyNumberFormat="1" applyFont="1" applyFill="1" applyBorder="1" applyAlignment="1">
      <alignment horizontal="left"/>
    </xf>
    <xf numFmtId="166" fontId="21" fillId="5" borderId="27" xfId="1" applyNumberFormat="1" applyFont="1" applyFill="1" applyBorder="1" applyAlignment="1">
      <alignment horizontal="left"/>
    </xf>
    <xf numFmtId="44" fontId="25" fillId="0" borderId="0" xfId="1" applyFont="1" applyBorder="1" applyAlignment="1">
      <alignment horizontal="left"/>
    </xf>
    <xf numFmtId="0" fontId="29" fillId="7" borderId="29" xfId="0" applyFont="1" applyFill="1" applyBorder="1" applyAlignment="1">
      <alignment horizontal="center" vertical="top" readingOrder="1"/>
    </xf>
    <xf numFmtId="0" fontId="29" fillId="7" borderId="30" xfId="0" applyFont="1" applyFill="1" applyBorder="1" applyAlignment="1">
      <alignment horizontal="center" vertical="top" readingOrder="1"/>
    </xf>
    <xf numFmtId="0" fontId="29" fillId="7" borderId="31" xfId="0" applyFont="1" applyFill="1" applyBorder="1" applyAlignment="1">
      <alignment horizontal="center" vertical="top" readingOrder="1"/>
    </xf>
    <xf numFmtId="0" fontId="30" fillId="9" borderId="32" xfId="0" applyFont="1" applyFill="1" applyBorder="1" applyAlignment="1">
      <alignment horizontal="left" vertical="top" wrapText="1" readingOrder="1"/>
    </xf>
    <xf numFmtId="0" fontId="30" fillId="9" borderId="32" xfId="0" applyFont="1" applyFill="1" applyBorder="1" applyAlignment="1">
      <alignment horizontal="right" vertical="top" wrapText="1" readingOrder="1"/>
    </xf>
    <xf numFmtId="167" fontId="30" fillId="9" borderId="32" xfId="0" applyNumberFormat="1" applyFont="1" applyFill="1" applyBorder="1" applyAlignment="1">
      <alignment horizontal="left" vertical="top" wrapText="1" readingOrder="1"/>
    </xf>
    <xf numFmtId="0" fontId="31" fillId="7" borderId="33" xfId="0" applyFont="1" applyFill="1" applyBorder="1" applyAlignment="1">
      <alignment horizontal="left" vertical="top" wrapText="1" readingOrder="1"/>
    </xf>
    <xf numFmtId="168" fontId="31" fillId="7" borderId="33" xfId="0" applyNumberFormat="1" applyFont="1" applyFill="1" applyBorder="1" applyAlignment="1">
      <alignment horizontal="right" vertical="top" wrapText="1" readingOrder="1"/>
    </xf>
    <xf numFmtId="0" fontId="30" fillId="7" borderId="33" xfId="0" applyFont="1" applyFill="1" applyBorder="1" applyAlignment="1">
      <alignment horizontal="left" vertical="top" wrapText="1" readingOrder="1"/>
    </xf>
    <xf numFmtId="168" fontId="30" fillId="7" borderId="34" xfId="0" applyNumberFormat="1" applyFont="1" applyFill="1" applyBorder="1" applyAlignment="1">
      <alignment horizontal="right" vertical="top" wrapText="1" readingOrder="1"/>
    </xf>
    <xf numFmtId="0" fontId="32" fillId="7" borderId="35" xfId="0" applyFont="1" applyFill="1" applyBorder="1" applyAlignment="1">
      <alignment horizontal="center" vertical="top" wrapText="1" readingOrder="1"/>
    </xf>
    <xf numFmtId="0" fontId="32" fillId="7" borderId="35" xfId="0" applyFont="1" applyFill="1" applyBorder="1" applyAlignment="1">
      <alignment horizontal="left" vertical="top" wrapText="1" readingOrder="1"/>
    </xf>
    <xf numFmtId="0" fontId="32" fillId="7" borderId="35" xfId="0" applyFont="1" applyFill="1" applyBorder="1" applyAlignment="1">
      <alignment horizontal="right" vertical="top" wrapText="1" readingOrder="1"/>
    </xf>
    <xf numFmtId="169" fontId="33" fillId="7" borderId="33" xfId="0" applyNumberFormat="1" applyFont="1" applyFill="1" applyBorder="1" applyAlignment="1">
      <alignment horizontal="center" vertical="top" wrapText="1" readingOrder="1"/>
    </xf>
    <xf numFmtId="0" fontId="33" fillId="7" borderId="33" xfId="0" applyFont="1" applyFill="1" applyBorder="1" applyAlignment="1">
      <alignment horizontal="left" vertical="top" wrapText="1" readingOrder="1"/>
    </xf>
    <xf numFmtId="0" fontId="33" fillId="7" borderId="33" xfId="0" applyFont="1" applyFill="1" applyBorder="1" applyAlignment="1">
      <alignment horizontal="right" vertical="top" wrapText="1" readingOrder="1"/>
    </xf>
    <xf numFmtId="168" fontId="33" fillId="7" borderId="33" xfId="0" applyNumberFormat="1" applyFont="1" applyFill="1" applyBorder="1" applyAlignment="1">
      <alignment horizontal="right" vertical="top" wrapText="1" readingOrder="1"/>
    </xf>
    <xf numFmtId="0" fontId="32" fillId="7" borderId="33" xfId="0" applyFont="1" applyFill="1" applyBorder="1" applyAlignment="1">
      <alignment horizontal="left" vertical="top" wrapText="1" readingOrder="1"/>
    </xf>
    <xf numFmtId="168" fontId="32" fillId="7" borderId="34" xfId="0" applyNumberFormat="1" applyFont="1" applyFill="1" applyBorder="1" applyAlignment="1">
      <alignment horizontal="right" vertical="top" wrapText="1" readingOrder="1"/>
    </xf>
    <xf numFmtId="169" fontId="33" fillId="3" borderId="33" xfId="0" applyNumberFormat="1" applyFont="1" applyFill="1" applyBorder="1" applyAlignment="1">
      <alignment horizontal="center" vertical="top" wrapText="1" readingOrder="1"/>
    </xf>
    <xf numFmtId="0" fontId="33" fillId="3" borderId="33" xfId="0" applyFont="1" applyFill="1" applyBorder="1" applyAlignment="1">
      <alignment horizontal="left" vertical="top" wrapText="1" readingOrder="1"/>
    </xf>
    <xf numFmtId="0" fontId="33" fillId="3" borderId="33" xfId="0" applyFont="1" applyFill="1" applyBorder="1" applyAlignment="1">
      <alignment horizontal="right" vertical="top" wrapText="1" readingOrder="1"/>
    </xf>
    <xf numFmtId="168" fontId="33" fillId="3" borderId="33" xfId="0" applyNumberFormat="1" applyFont="1" applyFill="1" applyBorder="1" applyAlignment="1">
      <alignment horizontal="right" vertical="top" wrapText="1" readingOrder="1"/>
    </xf>
    <xf numFmtId="0" fontId="33" fillId="7" borderId="33" xfId="32" applyFont="1" applyFill="1" applyBorder="1" applyAlignment="1">
      <alignment horizontal="left" vertical="top" wrapText="1" readingOrder="1"/>
    </xf>
    <xf numFmtId="0" fontId="37" fillId="7" borderId="0" xfId="32" applyFont="1" applyFill="1" applyBorder="1" applyAlignment="1">
      <alignment horizontal="center" vertical="top" readingOrder="1"/>
    </xf>
    <xf numFmtId="168" fontId="33" fillId="7" borderId="33" xfId="32" applyNumberFormat="1" applyFont="1" applyFill="1" applyBorder="1" applyAlignment="1">
      <alignment horizontal="right" vertical="top" wrapText="1" readingOrder="1"/>
    </xf>
    <xf numFmtId="0" fontId="32" fillId="7" borderId="33" xfId="32" applyFont="1" applyFill="1" applyBorder="1" applyAlignment="1">
      <alignment horizontal="left" vertical="top" wrapText="1" readingOrder="1"/>
    </xf>
    <xf numFmtId="168" fontId="32" fillId="7" borderId="34" xfId="32" applyNumberFormat="1" applyFont="1" applyFill="1" applyBorder="1" applyAlignment="1">
      <alignment horizontal="right" vertical="top" wrapText="1" readingOrder="1"/>
    </xf>
    <xf numFmtId="0" fontId="37" fillId="7" borderId="29" xfId="32" applyFont="1" applyFill="1" applyBorder="1" applyAlignment="1">
      <alignment horizontal="center" vertical="top" readingOrder="1"/>
    </xf>
    <xf numFmtId="0" fontId="37" fillId="7" borderId="30" xfId="32" applyFont="1" applyFill="1" applyBorder="1" applyAlignment="1">
      <alignment horizontal="center" vertical="top" readingOrder="1"/>
    </xf>
    <xf numFmtId="0" fontId="37" fillId="7" borderId="31" xfId="32" applyFont="1" applyFill="1" applyBorder="1" applyAlignment="1">
      <alignment horizontal="center" vertical="top" readingOrder="1"/>
    </xf>
    <xf numFmtId="0" fontId="32" fillId="9" borderId="32" xfId="32" applyFont="1" applyFill="1" applyBorder="1" applyAlignment="1">
      <alignment horizontal="left" vertical="top" wrapText="1" readingOrder="1"/>
    </xf>
    <xf numFmtId="0" fontId="32" fillId="9" borderId="32" xfId="32" applyFont="1" applyFill="1" applyBorder="1" applyAlignment="1">
      <alignment horizontal="right" vertical="top" wrapText="1" readingOrder="1"/>
    </xf>
    <xf numFmtId="0" fontId="32" fillId="9" borderId="32" xfId="0" applyFont="1" applyFill="1" applyBorder="1" applyAlignment="1">
      <alignment horizontal="left" vertical="top" wrapText="1" readingOrder="1"/>
    </xf>
    <xf numFmtId="0" fontId="32" fillId="9" borderId="32" xfId="0" applyFont="1" applyFill="1" applyBorder="1" applyAlignment="1">
      <alignment horizontal="right" vertical="top" wrapText="1" readingOrder="1"/>
    </xf>
    <xf numFmtId="0" fontId="37" fillId="7" borderId="0" xfId="0" applyFont="1" applyFill="1" applyBorder="1" applyAlignment="1">
      <alignment horizontal="center" vertical="top" readingOrder="1"/>
    </xf>
    <xf numFmtId="7" fontId="38" fillId="0" borderId="0" xfId="0" applyNumberFormat="1" applyFont="1"/>
    <xf numFmtId="168" fontId="38" fillId="0" borderId="0" xfId="0" applyNumberFormat="1" applyFont="1"/>
    <xf numFmtId="168" fontId="32" fillId="7" borderId="33" xfId="0" applyNumberFormat="1" applyFont="1" applyFill="1" applyBorder="1" applyAlignment="1">
      <alignment horizontal="right" vertical="top" wrapText="1" readingOrder="1"/>
    </xf>
    <xf numFmtId="0" fontId="32" fillId="10" borderId="34" xfId="0" applyFont="1" applyFill="1" applyBorder="1" applyAlignment="1">
      <alignment horizontal="left" vertical="top" wrapText="1" readingOrder="1"/>
    </xf>
    <xf numFmtId="0" fontId="33" fillId="10" borderId="35" xfId="0" applyFont="1" applyFill="1" applyBorder="1" applyAlignment="1">
      <alignment horizontal="left" vertical="top" wrapText="1" readingOrder="1"/>
    </xf>
    <xf numFmtId="0" fontId="29" fillId="0" borderId="0" xfId="0" applyFont="1" applyFill="1" applyBorder="1"/>
    <xf numFmtId="0" fontId="40" fillId="0" borderId="0" xfId="0" applyNumberFormat="1" applyFont="1" applyFill="1" applyBorder="1" applyAlignment="1">
      <alignment vertical="top" wrapText="1" readingOrder="1"/>
    </xf>
    <xf numFmtId="0" fontId="42" fillId="0" borderId="36" xfId="0" applyNumberFormat="1" applyFont="1" applyFill="1" applyBorder="1" applyAlignment="1">
      <alignment vertical="top" wrapText="1" readingOrder="1"/>
    </xf>
    <xf numFmtId="0" fontId="43" fillId="0" borderId="36" xfId="0" applyNumberFormat="1" applyFont="1" applyFill="1" applyBorder="1" applyAlignment="1">
      <alignment vertical="top" wrapText="1" readingOrder="1"/>
    </xf>
    <xf numFmtId="170" fontId="43" fillId="0" borderId="36" xfId="0" applyNumberFormat="1" applyFont="1" applyFill="1" applyBorder="1" applyAlignment="1">
      <alignment vertical="top" wrapText="1" readingOrder="1"/>
    </xf>
    <xf numFmtId="171" fontId="43" fillId="0" borderId="36" xfId="0" applyNumberFormat="1" applyFont="1" applyFill="1" applyBorder="1" applyAlignment="1">
      <alignment horizontal="right" vertical="top" wrapText="1" readingOrder="1"/>
    </xf>
    <xf numFmtId="0" fontId="41" fillId="0" borderId="39" xfId="0" applyNumberFormat="1" applyFont="1" applyFill="1" applyBorder="1" applyAlignment="1">
      <alignment vertical="top" wrapText="1" readingOrder="1"/>
    </xf>
    <xf numFmtId="0" fontId="41" fillId="0" borderId="40" xfId="0" applyNumberFormat="1" applyFont="1" applyFill="1" applyBorder="1" applyAlignment="1">
      <alignment vertical="top" wrapText="1" readingOrder="1"/>
    </xf>
    <xf numFmtId="0" fontId="32" fillId="9" borderId="41" xfId="0" applyFont="1" applyFill="1" applyBorder="1" applyAlignment="1">
      <alignment horizontal="left" vertical="top" wrapText="1" readingOrder="1"/>
    </xf>
    <xf numFmtId="0" fontId="32" fillId="9" borderId="41" xfId="0" applyFont="1" applyFill="1" applyBorder="1" applyAlignment="1">
      <alignment horizontal="right" vertical="top" wrapText="1" readingOrder="1"/>
    </xf>
    <xf numFmtId="0" fontId="32" fillId="0" borderId="41" xfId="0" applyFont="1" applyFill="1" applyBorder="1" applyAlignment="1">
      <alignment horizontal="left" vertical="top" wrapText="1" readingOrder="1"/>
    </xf>
    <xf numFmtId="44" fontId="33" fillId="9" borderId="41" xfId="1" applyFont="1" applyFill="1" applyBorder="1" applyAlignment="1">
      <alignment horizontal="right" vertical="top" wrapText="1" readingOrder="1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6" fillId="7" borderId="0" xfId="0" applyFont="1" applyFill="1" applyBorder="1" applyAlignment="1">
      <alignment horizontal="left" vertical="top" wrapText="1" readingOrder="1"/>
    </xf>
    <xf numFmtId="0" fontId="27" fillId="7" borderId="0" xfId="0" applyFont="1" applyFill="1" applyBorder="1" applyAlignment="1">
      <alignment horizontal="left" vertical="top" wrapText="1" readingOrder="1"/>
    </xf>
    <xf numFmtId="0" fontId="28" fillId="7" borderId="0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35" fillId="7" borderId="0" xfId="32" applyFont="1" applyFill="1" applyBorder="1" applyAlignment="1">
      <alignment horizontal="left" vertical="top" wrapText="1" readingOrder="1"/>
    </xf>
    <xf numFmtId="0" fontId="34" fillId="7" borderId="0" xfId="32" applyFont="1" applyFill="1" applyBorder="1" applyAlignment="1">
      <alignment horizontal="left" vertical="top" wrapText="1" readingOrder="1"/>
    </xf>
    <xf numFmtId="0" fontId="36" fillId="7" borderId="0" xfId="32" applyFont="1" applyFill="1" applyBorder="1" applyAlignment="1">
      <alignment horizontal="left" vertical="center" wrapText="1" readingOrder="1"/>
    </xf>
    <xf numFmtId="0" fontId="34" fillId="7" borderId="0" xfId="0" applyFont="1" applyFill="1" applyBorder="1" applyAlignment="1">
      <alignment horizontal="left" vertical="top" wrapText="1" readingOrder="1"/>
    </xf>
    <xf numFmtId="0" fontId="35" fillId="7" borderId="0" xfId="0" applyFont="1" applyFill="1" applyBorder="1" applyAlignment="1">
      <alignment horizontal="left" vertical="top" wrapText="1" readingOrder="1"/>
    </xf>
    <xf numFmtId="0" fontId="36" fillId="7" borderId="0" xfId="0" applyFont="1" applyFill="1" applyBorder="1" applyAlignment="1">
      <alignment horizontal="left" vertical="center" wrapText="1" readingOrder="1"/>
    </xf>
    <xf numFmtId="0" fontId="41" fillId="0" borderId="38" xfId="0" applyNumberFormat="1" applyFont="1" applyFill="1" applyBorder="1" applyAlignment="1">
      <alignment vertical="top" wrapText="1" readingOrder="1"/>
    </xf>
    <xf numFmtId="0" fontId="29" fillId="0" borderId="39" xfId="0" applyNumberFormat="1" applyFont="1" applyFill="1" applyBorder="1" applyAlignment="1">
      <alignment vertical="top" wrapText="1"/>
    </xf>
    <xf numFmtId="0" fontId="41" fillId="0" borderId="39" xfId="0" applyNumberFormat="1" applyFont="1" applyFill="1" applyBorder="1" applyAlignment="1">
      <alignment vertical="top" wrapText="1" readingOrder="1"/>
    </xf>
    <xf numFmtId="0" fontId="43" fillId="0" borderId="36" xfId="0" applyNumberFormat="1" applyFont="1" applyFill="1" applyBorder="1" applyAlignment="1">
      <alignment vertical="top" wrapText="1" readingOrder="1"/>
    </xf>
    <xf numFmtId="0" fontId="29" fillId="0" borderId="37" xfId="0" applyNumberFormat="1" applyFont="1" applyFill="1" applyBorder="1" applyAlignment="1">
      <alignment vertical="top" wrapText="1"/>
    </xf>
    <xf numFmtId="170" fontId="43" fillId="0" borderId="36" xfId="0" applyNumberFormat="1" applyFont="1" applyFill="1" applyBorder="1" applyAlignment="1">
      <alignment vertical="top" wrapText="1" readingOrder="1"/>
    </xf>
    <xf numFmtId="0" fontId="39" fillId="0" borderId="0" xfId="0" applyNumberFormat="1" applyFont="1" applyFill="1" applyBorder="1" applyAlignment="1">
      <alignment vertical="top" wrapText="1" readingOrder="1"/>
    </xf>
    <xf numFmtId="0" fontId="29" fillId="0" borderId="0" xfId="0" applyFont="1" applyFill="1" applyBorder="1"/>
    <xf numFmtId="0" fontId="41" fillId="0" borderId="0" xfId="0" applyNumberFormat="1" applyFont="1" applyFill="1" applyBorder="1" applyAlignment="1">
      <alignment horizontal="left" vertical="top" wrapText="1" readingOrder="1"/>
    </xf>
    <xf numFmtId="0" fontId="42" fillId="0" borderId="36" xfId="0" applyNumberFormat="1" applyFont="1" applyFill="1" applyBorder="1" applyAlignment="1">
      <alignment vertical="top" wrapText="1" readingOrder="1"/>
    </xf>
    <xf numFmtId="7" fontId="8" fillId="3" borderId="0" xfId="0" applyNumberFormat="1" applyFont="1" applyFill="1" applyBorder="1" applyAlignment="1">
      <alignment horizontal="center" vertical="top" readingOrder="1"/>
    </xf>
    <xf numFmtId="168" fontId="30" fillId="3" borderId="34" xfId="0" applyNumberFormat="1" applyFont="1" applyFill="1" applyBorder="1" applyAlignment="1">
      <alignment horizontal="right" vertical="top" wrapText="1" readingOrder="1"/>
    </xf>
    <xf numFmtId="168" fontId="30" fillId="3" borderId="42" xfId="0" applyNumberFormat="1" applyFont="1" applyFill="1" applyBorder="1" applyAlignment="1">
      <alignment horizontal="right" vertical="top" wrapText="1" readingOrder="1"/>
    </xf>
    <xf numFmtId="7" fontId="22" fillId="3" borderId="5" xfId="0" applyNumberFormat="1" applyFont="1" applyFill="1" applyBorder="1"/>
  </cellXfs>
  <cellStyles count="33">
    <cellStyle name="ALSTEC Bottom" xfId="6"/>
    <cellStyle name="ALSTEC Bottom Left" xfId="7"/>
    <cellStyle name="ALSTEC Bottom Right" xfId="8"/>
    <cellStyle name="ALSTEC Currency" xfId="9"/>
    <cellStyle name="ALSTEC Date" xfId="10"/>
    <cellStyle name="ALSTEC Detail Header" xfId="11"/>
    <cellStyle name="ALSTEC DOUBLE" xfId="12"/>
    <cellStyle name="ALSTEC DOUBLE 2" xfId="23"/>
    <cellStyle name="ALSTEC Left" xfId="13"/>
    <cellStyle name="ALSTEC Middle" xfId="14"/>
    <cellStyle name="ALSTEC Normal" xfId="4"/>
    <cellStyle name="ALSTEC Normal 2" xfId="15"/>
    <cellStyle name="ALSTEC Normal 3" xfId="24"/>
    <cellStyle name="ALSTEC Report Body" xfId="16"/>
    <cellStyle name="ALSTEC Right" xfId="17"/>
    <cellStyle name="ALSTEC Subtotal" xfId="18"/>
    <cellStyle name="ALSTEC Top" xfId="19"/>
    <cellStyle name="ALSTEC Top Left" xfId="20"/>
    <cellStyle name="ALSTEC Top Right" xfId="21"/>
    <cellStyle name="ALSTEC Total" xfId="22"/>
    <cellStyle name="Comma" xfId="3" builtinId="3"/>
    <cellStyle name="Currency" xfId="1" builtinId="4"/>
    <cellStyle name="Currency 2" xfId="25"/>
    <cellStyle name="Normal" xfId="0" builtinId="0"/>
    <cellStyle name="Normal 2" xfId="5"/>
    <cellStyle name="Normal 3" xfId="26"/>
    <cellStyle name="Normal 4" xfId="27"/>
    <cellStyle name="Normal 5" xfId="28"/>
    <cellStyle name="Normal 6" xfId="29"/>
    <cellStyle name="Normal 7" xfId="30"/>
    <cellStyle name="Normal 8" xfId="31"/>
    <cellStyle name="Normal 9" xfId="32"/>
    <cellStyle name="Percent" xfId="2" builtinId="5"/>
  </cellStyles>
  <dxfs count="0"/>
  <tableStyles count="0" defaultTableStyle="TableStyleMedium9" defaultPivotStyle="PivotStyleLight16"/>
  <colors>
    <mruColors>
      <color rgb="FF3333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tabSelected="1" topLeftCell="A2" zoomScale="115" zoomScaleNormal="115" workbookViewId="0">
      <selection activeCell="I28" sqref="I28"/>
    </sheetView>
  </sheetViews>
  <sheetFormatPr defaultRowHeight="15"/>
  <cols>
    <col min="1" max="1" width="4.42578125" style="2" customWidth="1"/>
    <col min="2" max="2" width="44.42578125" bestFit="1" customWidth="1"/>
    <col min="3" max="3" width="12.7109375" customWidth="1"/>
    <col min="4" max="4" width="17.5703125" customWidth="1"/>
    <col min="5" max="5" width="23.28515625" bestFit="1" customWidth="1"/>
    <col min="6" max="6" width="16.85546875" bestFit="1" customWidth="1"/>
    <col min="7" max="7" width="15.28515625" bestFit="1" customWidth="1"/>
    <col min="8" max="8" width="3.5703125" customWidth="1"/>
    <col min="9" max="9" width="12.7109375" bestFit="1" customWidth="1"/>
    <col min="10" max="10" width="25.42578125" style="76" customWidth="1"/>
    <col min="11" max="11" width="11.140625" bestFit="1" customWidth="1"/>
    <col min="12" max="12" width="9.42578125" bestFit="1" customWidth="1"/>
  </cols>
  <sheetData>
    <row r="1" spans="1:10" ht="15" customHeight="1">
      <c r="B1" s="161" t="s">
        <v>24</v>
      </c>
      <c r="C1" s="161"/>
      <c r="D1" s="161"/>
      <c r="E1" s="161"/>
      <c r="F1" s="161"/>
      <c r="G1" s="161"/>
    </row>
    <row r="2" spans="1:10" ht="15.75">
      <c r="B2" s="161" t="s">
        <v>77</v>
      </c>
      <c r="C2" s="161"/>
      <c r="D2" s="161"/>
      <c r="E2" s="161"/>
      <c r="F2" s="161"/>
      <c r="G2" s="161"/>
    </row>
    <row r="3" spans="1:10" ht="15.75">
      <c r="B3" s="161" t="s">
        <v>78</v>
      </c>
      <c r="C3" s="161"/>
      <c r="D3" s="161"/>
      <c r="E3" s="161"/>
      <c r="F3" s="161"/>
      <c r="G3" s="161"/>
    </row>
    <row r="4" spans="1:10" ht="15.75" customHeight="1">
      <c r="B4" s="162" t="s">
        <v>79</v>
      </c>
      <c r="C4" s="162"/>
      <c r="D4" s="162"/>
      <c r="E4" s="162"/>
      <c r="F4" s="162"/>
      <c r="G4" s="162"/>
      <c r="I4" s="3"/>
    </row>
    <row r="5" spans="1:10">
      <c r="I5" s="159" t="s">
        <v>71</v>
      </c>
      <c r="J5" s="159"/>
    </row>
    <row r="6" spans="1:10" ht="15.75" thickBot="1">
      <c r="B6" s="25" t="s">
        <v>23</v>
      </c>
      <c r="C6" s="24" t="s">
        <v>0</v>
      </c>
      <c r="D6" s="24" t="s">
        <v>5</v>
      </c>
      <c r="E6" s="24" t="s">
        <v>2</v>
      </c>
      <c r="F6" s="24" t="s">
        <v>1</v>
      </c>
      <c r="G6" s="26" t="s">
        <v>3</v>
      </c>
      <c r="I6" s="24" t="s">
        <v>74</v>
      </c>
      <c r="J6" s="87"/>
    </row>
    <row r="7" spans="1:10" ht="15.75" thickTop="1">
      <c r="B7" s="17" t="s">
        <v>46</v>
      </c>
      <c r="C7" s="20">
        <v>2079137</v>
      </c>
      <c r="D7" s="32">
        <v>111425</v>
      </c>
      <c r="E7" s="18">
        <v>565807.9</v>
      </c>
      <c r="F7" s="77">
        <f>SUM(C7-D7-E7)</f>
        <v>1401904.1</v>
      </c>
      <c r="G7" s="81">
        <f>SUM(D7/C7)</f>
        <v>5.3591947043412726E-2</v>
      </c>
      <c r="I7" s="100"/>
      <c r="J7" s="93"/>
    </row>
    <row r="8" spans="1:10" s="69" customFormat="1">
      <c r="A8" s="2"/>
      <c r="B8" s="17" t="s">
        <v>47</v>
      </c>
      <c r="C8" s="20">
        <v>63646</v>
      </c>
      <c r="D8" s="32"/>
      <c r="E8" s="18">
        <v>63646</v>
      </c>
      <c r="F8" s="77">
        <f>SUM(C8-D8-E8)</f>
        <v>0</v>
      </c>
      <c r="G8" s="82">
        <f>SUM(D8/C8)</f>
        <v>0</v>
      </c>
      <c r="I8" s="101"/>
      <c r="J8" s="93"/>
    </row>
    <row r="9" spans="1:10" hidden="1">
      <c r="B9" s="10" t="s">
        <v>16</v>
      </c>
      <c r="C9" s="15"/>
      <c r="D9" s="33"/>
      <c r="E9" s="11"/>
      <c r="F9" s="61">
        <f t="shared" ref="F9:F48" si="0">SUM(C9-D9-E9)</f>
        <v>0</v>
      </c>
      <c r="G9" s="83" t="e">
        <f t="shared" ref="G9:G53" si="1">SUM(D9/C9)</f>
        <v>#DIV/0!</v>
      </c>
      <c r="I9" s="100"/>
      <c r="J9" s="93"/>
    </row>
    <row r="10" spans="1:10">
      <c r="A10" s="2" t="s">
        <v>6</v>
      </c>
      <c r="B10" s="13" t="s">
        <v>48</v>
      </c>
      <c r="C10" s="61">
        <v>120000</v>
      </c>
      <c r="D10" s="33"/>
      <c r="E10" s="67"/>
      <c r="F10" s="61">
        <f t="shared" si="0"/>
        <v>120000</v>
      </c>
      <c r="G10" s="84">
        <f t="shared" si="1"/>
        <v>0</v>
      </c>
      <c r="I10" s="102"/>
      <c r="J10" s="94"/>
    </row>
    <row r="11" spans="1:10">
      <c r="B11" s="10" t="s">
        <v>49</v>
      </c>
      <c r="C11" s="62">
        <v>5333</v>
      </c>
      <c r="D11" s="33"/>
      <c r="E11" s="11">
        <v>4685.5</v>
      </c>
      <c r="F11" s="61">
        <f t="shared" si="0"/>
        <v>647.5</v>
      </c>
      <c r="G11" s="84">
        <f t="shared" si="1"/>
        <v>0</v>
      </c>
      <c r="I11" s="103"/>
      <c r="J11" s="94"/>
    </row>
    <row r="12" spans="1:10">
      <c r="A12" s="2" t="s">
        <v>73</v>
      </c>
      <c r="B12" s="10" t="s">
        <v>50</v>
      </c>
      <c r="C12" s="62">
        <v>115253</v>
      </c>
      <c r="D12" s="34">
        <v>1834.9</v>
      </c>
      <c r="E12" s="11">
        <v>43963.06</v>
      </c>
      <c r="F12" s="61">
        <f t="shared" si="0"/>
        <v>69455.040000000008</v>
      </c>
      <c r="G12" s="84">
        <f t="shared" si="1"/>
        <v>1.5920626794964123E-2</v>
      </c>
      <c r="I12" s="103"/>
      <c r="J12" s="94"/>
    </row>
    <row r="13" spans="1:10" ht="14.45" hidden="1" customHeight="1">
      <c r="B13" s="10" t="s">
        <v>18</v>
      </c>
      <c r="C13" s="62"/>
      <c r="D13" s="34"/>
      <c r="E13" s="11"/>
      <c r="F13" s="61">
        <f t="shared" si="0"/>
        <v>0</v>
      </c>
      <c r="G13" s="84" t="e">
        <f t="shared" si="1"/>
        <v>#DIV/0!</v>
      </c>
      <c r="I13" s="103"/>
      <c r="J13" s="94"/>
    </row>
    <row r="14" spans="1:10">
      <c r="A14" s="2" t="s">
        <v>73</v>
      </c>
      <c r="B14" s="10" t="s">
        <v>51</v>
      </c>
      <c r="C14" s="62">
        <v>60058</v>
      </c>
      <c r="D14" s="92"/>
      <c r="E14" s="75">
        <v>42786.96</v>
      </c>
      <c r="F14" s="61">
        <f t="shared" si="0"/>
        <v>17271.04</v>
      </c>
      <c r="G14" s="84">
        <f t="shared" si="1"/>
        <v>0</v>
      </c>
      <c r="I14" s="103"/>
      <c r="J14" s="94"/>
    </row>
    <row r="15" spans="1:10" s="69" customFormat="1">
      <c r="A15" s="2" t="s">
        <v>73</v>
      </c>
      <c r="B15" s="10" t="s">
        <v>45</v>
      </c>
      <c r="C15" s="62">
        <v>104057</v>
      </c>
      <c r="D15" s="33">
        <v>4189.24</v>
      </c>
      <c r="E15" s="75">
        <v>50311.75</v>
      </c>
      <c r="F15" s="78">
        <f t="shared" si="0"/>
        <v>49556.009999999995</v>
      </c>
      <c r="G15" s="84">
        <f t="shared" si="1"/>
        <v>4.0259088768655638E-2</v>
      </c>
      <c r="I15" s="103"/>
      <c r="J15" s="94">
        <v>29398</v>
      </c>
    </row>
    <row r="16" spans="1:10" ht="14.45" hidden="1" customHeight="1">
      <c r="B16" s="10" t="s">
        <v>19</v>
      </c>
      <c r="C16" s="62"/>
      <c r="D16" s="33"/>
      <c r="E16" s="11"/>
      <c r="F16" s="78">
        <f>SUM(C16-D16-E16)</f>
        <v>0</v>
      </c>
      <c r="G16" s="84" t="e">
        <f>SUM(D16/C16)</f>
        <v>#DIV/0!</v>
      </c>
      <c r="I16" s="103"/>
      <c r="J16" s="94"/>
    </row>
    <row r="17" spans="1:10" ht="14.45" hidden="1" customHeight="1">
      <c r="B17" s="10" t="s">
        <v>27</v>
      </c>
      <c r="C17" s="62"/>
      <c r="D17" s="33"/>
      <c r="E17" s="11"/>
      <c r="F17" s="78">
        <f>SUM(C17-D17-E17)</f>
        <v>0</v>
      </c>
      <c r="G17" s="84" t="e">
        <f>SUM(D17/C17)</f>
        <v>#DIV/0!</v>
      </c>
      <c r="I17" s="103"/>
      <c r="J17" s="94"/>
    </row>
    <row r="18" spans="1:10" s="48" customFormat="1" ht="14.45" customHeight="1">
      <c r="A18" s="2"/>
      <c r="B18" s="10" t="s">
        <v>70</v>
      </c>
      <c r="C18" s="62"/>
      <c r="D18" s="33">
        <v>6000.24</v>
      </c>
      <c r="E18" s="11"/>
      <c r="F18" s="61">
        <f>SUM(C18-D18-E18)</f>
        <v>-6000.24</v>
      </c>
      <c r="G18" s="84" t="e">
        <f>SUM(D18/C18)</f>
        <v>#DIV/0!</v>
      </c>
      <c r="I18" s="103"/>
      <c r="J18" s="94">
        <v>14037.74</v>
      </c>
    </row>
    <row r="19" spans="1:10" ht="14.45" customHeight="1">
      <c r="B19" s="13" t="s">
        <v>52</v>
      </c>
      <c r="C19" s="62">
        <v>23511</v>
      </c>
      <c r="D19" s="33"/>
      <c r="E19" s="11"/>
      <c r="F19" s="61">
        <f t="shared" si="0"/>
        <v>23511</v>
      </c>
      <c r="G19" s="84">
        <f t="shared" si="1"/>
        <v>0</v>
      </c>
      <c r="I19" s="103"/>
      <c r="J19" s="94"/>
    </row>
    <row r="20" spans="1:10" ht="14.45" hidden="1" customHeight="1">
      <c r="B20" s="13" t="s">
        <v>28</v>
      </c>
      <c r="C20" s="62"/>
      <c r="D20" s="33"/>
      <c r="E20" s="12"/>
      <c r="F20" s="61">
        <f t="shared" si="0"/>
        <v>0</v>
      </c>
      <c r="G20" s="84" t="e">
        <f t="shared" si="1"/>
        <v>#DIV/0!</v>
      </c>
      <c r="H20" s="16"/>
      <c r="I20" s="103"/>
      <c r="J20" s="94"/>
    </row>
    <row r="21" spans="1:10" ht="14.45" customHeight="1">
      <c r="A21" s="2" t="s">
        <v>73</v>
      </c>
      <c r="B21" s="13" t="s">
        <v>53</v>
      </c>
      <c r="C21" s="62">
        <v>11020</v>
      </c>
      <c r="D21" s="33">
        <v>3653.83</v>
      </c>
      <c r="E21" s="12">
        <v>4284.07</v>
      </c>
      <c r="F21" s="61">
        <f t="shared" si="0"/>
        <v>3082.1000000000004</v>
      </c>
      <c r="G21" s="84">
        <f t="shared" si="1"/>
        <v>0.33156352087114338</v>
      </c>
      <c r="H21" s="16"/>
      <c r="I21" s="103"/>
      <c r="J21" s="94"/>
    </row>
    <row r="22" spans="1:10" s="56" customFormat="1" ht="14.45" hidden="1" customHeight="1">
      <c r="A22" s="2"/>
      <c r="B22" s="13" t="s">
        <v>36</v>
      </c>
      <c r="C22" s="62"/>
      <c r="D22" s="33"/>
      <c r="E22" s="12"/>
      <c r="F22" s="61">
        <f t="shared" si="0"/>
        <v>0</v>
      </c>
      <c r="G22" s="84" t="e">
        <f t="shared" si="1"/>
        <v>#DIV/0!</v>
      </c>
      <c r="H22" s="16"/>
      <c r="I22" s="103"/>
      <c r="J22" s="95"/>
    </row>
    <row r="23" spans="1:10" s="59" customFormat="1" ht="14.45" hidden="1" customHeight="1">
      <c r="A23" s="2"/>
      <c r="B23" s="13" t="s">
        <v>40</v>
      </c>
      <c r="C23" s="62"/>
      <c r="D23" s="33"/>
      <c r="E23" s="12"/>
      <c r="F23" s="61">
        <f t="shared" si="0"/>
        <v>0</v>
      </c>
      <c r="G23" s="84" t="e">
        <f t="shared" si="1"/>
        <v>#DIV/0!</v>
      </c>
      <c r="H23" s="16"/>
      <c r="I23" s="103"/>
      <c r="J23" s="94"/>
    </row>
    <row r="24" spans="1:10" s="60" customFormat="1" ht="14.45" hidden="1" customHeight="1">
      <c r="A24" s="2"/>
      <c r="B24" s="13" t="s">
        <v>41</v>
      </c>
      <c r="C24" s="62"/>
      <c r="D24" s="33"/>
      <c r="E24" s="12"/>
      <c r="F24" s="61">
        <f t="shared" si="0"/>
        <v>0</v>
      </c>
      <c r="G24" s="84" t="e">
        <f t="shared" si="1"/>
        <v>#DIV/0!</v>
      </c>
      <c r="H24" s="16"/>
      <c r="I24" s="103"/>
      <c r="J24" s="94"/>
    </row>
    <row r="25" spans="1:10" s="69" customFormat="1" ht="14.45" hidden="1" customHeight="1">
      <c r="A25" s="2"/>
      <c r="B25" s="13" t="s">
        <v>42</v>
      </c>
      <c r="C25" s="62"/>
      <c r="D25" s="33"/>
      <c r="E25" s="12"/>
      <c r="F25" s="61">
        <f t="shared" si="0"/>
        <v>0</v>
      </c>
      <c r="G25" s="84" t="e">
        <f t="shared" si="1"/>
        <v>#DIV/0!</v>
      </c>
      <c r="H25" s="16"/>
      <c r="I25" s="103"/>
      <c r="J25" s="94"/>
    </row>
    <row r="26" spans="1:10" s="68" customFormat="1" ht="14.45" customHeight="1">
      <c r="A26" s="2" t="s">
        <v>73</v>
      </c>
      <c r="B26" s="13" t="s">
        <v>54</v>
      </c>
      <c r="C26" s="62">
        <v>66770</v>
      </c>
      <c r="D26" s="33"/>
      <c r="E26" s="12">
        <v>29837.03</v>
      </c>
      <c r="F26" s="61">
        <f t="shared" si="0"/>
        <v>36932.97</v>
      </c>
      <c r="G26" s="84">
        <f t="shared" si="1"/>
        <v>0</v>
      </c>
      <c r="H26" s="16"/>
      <c r="I26" s="103"/>
      <c r="J26" s="94"/>
    </row>
    <row r="27" spans="1:10" s="66" customFormat="1" ht="14.45" customHeight="1">
      <c r="A27" s="2"/>
      <c r="B27" s="13" t="s">
        <v>55</v>
      </c>
      <c r="C27" s="62"/>
      <c r="D27" s="33"/>
      <c r="E27" s="12"/>
      <c r="F27" s="61">
        <f t="shared" si="0"/>
        <v>0</v>
      </c>
      <c r="G27" s="84" t="e">
        <f t="shared" si="1"/>
        <v>#DIV/0!</v>
      </c>
      <c r="H27" s="16"/>
      <c r="I27" s="103"/>
      <c r="J27" s="94"/>
    </row>
    <row r="28" spans="1:10" s="69" customFormat="1" ht="14.45" customHeight="1">
      <c r="A28" s="2" t="s">
        <v>73</v>
      </c>
      <c r="B28" s="13" t="s">
        <v>69</v>
      </c>
      <c r="C28" s="62"/>
      <c r="D28" s="33"/>
      <c r="E28" s="12"/>
      <c r="F28" s="61">
        <f t="shared" ref="F28:F29" si="2">SUM(C28-D28-E28)</f>
        <v>0</v>
      </c>
      <c r="G28" s="84" t="e">
        <f t="shared" ref="G28:G29" si="3">SUM(D28/C28)</f>
        <v>#DIV/0!</v>
      </c>
      <c r="H28" s="16"/>
      <c r="I28" s="103"/>
      <c r="J28" s="94"/>
    </row>
    <row r="29" spans="1:10" s="69" customFormat="1" ht="15" customHeight="1">
      <c r="A29" s="2"/>
      <c r="B29" s="13" t="s">
        <v>56</v>
      </c>
      <c r="C29" s="62">
        <v>597755</v>
      </c>
      <c r="D29" s="33">
        <v>3013.35</v>
      </c>
      <c r="E29" s="12">
        <v>69166.789999999994</v>
      </c>
      <c r="F29" s="61">
        <f t="shared" si="2"/>
        <v>525574.86</v>
      </c>
      <c r="G29" s="84">
        <f t="shared" si="3"/>
        <v>5.0411121613370023E-3</v>
      </c>
      <c r="H29" s="16"/>
      <c r="I29" s="103"/>
      <c r="J29" s="94"/>
    </row>
    <row r="30" spans="1:10" s="69" customFormat="1" ht="15" customHeight="1">
      <c r="A30" s="2"/>
      <c r="B30" s="13" t="s">
        <v>76</v>
      </c>
      <c r="C30" s="62"/>
      <c r="D30" s="33"/>
      <c r="E30" s="12"/>
      <c r="F30" s="61">
        <f t="shared" ref="F30" si="4">SUM(C30-D30-E30)</f>
        <v>0</v>
      </c>
      <c r="G30" s="84" t="e">
        <f t="shared" ref="G30" si="5">SUM(D30/C30)</f>
        <v>#DIV/0!</v>
      </c>
      <c r="H30" s="16"/>
      <c r="I30" s="103"/>
      <c r="J30" s="94"/>
    </row>
    <row r="31" spans="1:10" ht="14.45" customHeight="1">
      <c r="B31" s="13" t="s">
        <v>72</v>
      </c>
      <c r="C31" s="62">
        <v>21895</v>
      </c>
      <c r="D31" s="33">
        <v>442.64</v>
      </c>
      <c r="E31" s="67">
        <v>6500</v>
      </c>
      <c r="F31" s="61">
        <f t="shared" si="0"/>
        <v>14952.36</v>
      </c>
      <c r="G31" s="84">
        <f t="shared" si="1"/>
        <v>2.0216487782598765E-2</v>
      </c>
      <c r="H31" s="16"/>
      <c r="I31" s="103"/>
      <c r="J31" s="94"/>
    </row>
    <row r="32" spans="1:10" s="69" customFormat="1" ht="14.45" customHeight="1">
      <c r="A32" s="2"/>
      <c r="B32" s="13" t="s">
        <v>57</v>
      </c>
      <c r="C32" s="62">
        <v>365</v>
      </c>
      <c r="D32" s="33"/>
      <c r="E32" s="67"/>
      <c r="F32" s="61">
        <f t="shared" si="0"/>
        <v>365</v>
      </c>
      <c r="G32" s="84">
        <f t="shared" si="1"/>
        <v>0</v>
      </c>
      <c r="H32" s="16"/>
      <c r="I32" s="103"/>
      <c r="J32" s="94"/>
    </row>
    <row r="33" spans="1:12" s="69" customFormat="1" ht="14.45" customHeight="1">
      <c r="A33" s="2"/>
      <c r="B33" s="13" t="s">
        <v>44</v>
      </c>
      <c r="C33" s="62"/>
      <c r="D33" s="33"/>
      <c r="E33" s="67"/>
      <c r="F33" s="61">
        <f t="shared" si="0"/>
        <v>0</v>
      </c>
      <c r="G33" s="84" t="e">
        <f t="shared" si="1"/>
        <v>#DIV/0!</v>
      </c>
      <c r="H33" s="16"/>
      <c r="I33" s="103"/>
      <c r="J33" s="94"/>
    </row>
    <row r="34" spans="1:12" s="69" customFormat="1" ht="14.45" hidden="1" customHeight="1">
      <c r="A34" s="2"/>
      <c r="B34" s="13" t="s">
        <v>58</v>
      </c>
      <c r="C34" s="62"/>
      <c r="D34" s="33"/>
      <c r="E34" s="67"/>
      <c r="F34" s="61">
        <f t="shared" si="0"/>
        <v>0</v>
      </c>
      <c r="G34" s="84" t="e">
        <f t="shared" si="1"/>
        <v>#DIV/0!</v>
      </c>
      <c r="H34" s="16"/>
      <c r="I34" s="103"/>
      <c r="J34" s="94"/>
    </row>
    <row r="35" spans="1:12">
      <c r="B35" s="13" t="s">
        <v>59</v>
      </c>
      <c r="C35" s="62">
        <v>2774</v>
      </c>
      <c r="D35" s="33"/>
      <c r="E35" s="11"/>
      <c r="F35" s="61">
        <f t="shared" si="0"/>
        <v>2774</v>
      </c>
      <c r="G35" s="83">
        <f t="shared" si="1"/>
        <v>0</v>
      </c>
      <c r="I35" s="103"/>
      <c r="J35" s="94"/>
    </row>
    <row r="36" spans="1:12" s="35" customFormat="1" ht="14.45" hidden="1" customHeight="1">
      <c r="A36" s="2"/>
      <c r="B36" s="13" t="s">
        <v>29</v>
      </c>
      <c r="C36" s="62"/>
      <c r="D36" s="33"/>
      <c r="E36" s="11"/>
      <c r="F36" s="61">
        <f t="shared" si="0"/>
        <v>0</v>
      </c>
      <c r="G36" s="83" t="e">
        <f t="shared" si="1"/>
        <v>#DIV/0!</v>
      </c>
      <c r="I36" s="103"/>
      <c r="J36" s="94"/>
    </row>
    <row r="37" spans="1:12" s="68" customFormat="1" ht="14.45" hidden="1" customHeight="1">
      <c r="A37" s="2"/>
      <c r="B37" s="13" t="s">
        <v>43</v>
      </c>
      <c r="C37" s="62"/>
      <c r="D37" s="33"/>
      <c r="E37" s="11"/>
      <c r="F37" s="61">
        <f t="shared" si="0"/>
        <v>0</v>
      </c>
      <c r="G37" s="83" t="e">
        <f t="shared" si="1"/>
        <v>#DIV/0!</v>
      </c>
      <c r="I37" s="103"/>
      <c r="J37" s="94"/>
    </row>
    <row r="38" spans="1:12" s="58" customFormat="1" ht="14.45" customHeight="1">
      <c r="A38" s="2"/>
      <c r="B38" s="13" t="s">
        <v>60</v>
      </c>
      <c r="C38" s="62">
        <v>150000</v>
      </c>
      <c r="D38" s="33">
        <v>11502.01</v>
      </c>
      <c r="E38" s="11">
        <v>72267.62</v>
      </c>
      <c r="F38" s="61">
        <f t="shared" si="0"/>
        <v>66230.37</v>
      </c>
      <c r="G38" s="83">
        <f t="shared" si="1"/>
        <v>7.6680066666666671E-2</v>
      </c>
      <c r="I38" s="103"/>
      <c r="J38" s="94"/>
    </row>
    <row r="39" spans="1:12" s="57" customFormat="1" ht="14.45" hidden="1" customHeight="1">
      <c r="A39" s="2"/>
      <c r="B39" s="13" t="s">
        <v>37</v>
      </c>
      <c r="C39" s="62"/>
      <c r="D39" s="33"/>
      <c r="E39" s="11"/>
      <c r="F39" s="61">
        <f t="shared" si="0"/>
        <v>0</v>
      </c>
      <c r="G39" s="83" t="e">
        <f t="shared" si="1"/>
        <v>#DIV/0!</v>
      </c>
      <c r="I39" s="103"/>
      <c r="J39" s="94"/>
    </row>
    <row r="40" spans="1:12" s="36" customFormat="1" ht="14.45" customHeight="1">
      <c r="A40" s="2"/>
      <c r="B40" s="13" t="s">
        <v>61</v>
      </c>
      <c r="C40" s="62"/>
      <c r="D40" s="33"/>
      <c r="E40" s="11"/>
      <c r="F40" s="61">
        <f t="shared" si="0"/>
        <v>0</v>
      </c>
      <c r="G40" s="83" t="e">
        <f t="shared" si="1"/>
        <v>#DIV/0!</v>
      </c>
      <c r="I40" s="103"/>
      <c r="J40" s="94"/>
    </row>
    <row r="41" spans="1:12" s="69" customFormat="1" ht="14.45" customHeight="1">
      <c r="A41" s="2"/>
      <c r="B41" s="13" t="s">
        <v>80</v>
      </c>
      <c r="C41" s="62">
        <v>1924</v>
      </c>
      <c r="D41" s="33"/>
      <c r="E41" s="11"/>
      <c r="F41" s="61"/>
      <c r="G41" s="83"/>
      <c r="I41" s="103"/>
      <c r="J41" s="105"/>
    </row>
    <row r="42" spans="1:12" s="68" customFormat="1" ht="14.45" customHeight="1">
      <c r="A42" s="2"/>
      <c r="B42" s="13" t="s">
        <v>62</v>
      </c>
      <c r="C42" s="62"/>
      <c r="D42" s="33"/>
      <c r="E42" s="11"/>
      <c r="F42" s="61">
        <f t="shared" ref="F42" si="6">SUM(C42-D42-E42)</f>
        <v>0</v>
      </c>
      <c r="G42" s="83" t="e">
        <f t="shared" ref="G42" si="7">SUM(D42/C42)</f>
        <v>#DIV/0!</v>
      </c>
      <c r="I42" s="103"/>
      <c r="J42" s="96"/>
    </row>
    <row r="43" spans="1:12" s="69" customFormat="1" ht="14.45" customHeight="1">
      <c r="A43" s="2"/>
      <c r="B43" s="13" t="s">
        <v>81</v>
      </c>
      <c r="C43" s="62">
        <v>288898</v>
      </c>
      <c r="D43" s="33"/>
      <c r="E43" s="11"/>
      <c r="F43" s="61"/>
      <c r="G43" s="83"/>
      <c r="I43" s="103"/>
      <c r="J43" s="96"/>
    </row>
    <row r="44" spans="1:12" ht="14.45" customHeight="1">
      <c r="B44" s="13" t="s">
        <v>63</v>
      </c>
      <c r="C44" s="62">
        <v>20000</v>
      </c>
      <c r="D44" s="33"/>
      <c r="E44" s="11"/>
      <c r="F44" s="61">
        <f t="shared" si="0"/>
        <v>20000</v>
      </c>
      <c r="G44" s="83">
        <f t="shared" si="1"/>
        <v>0</v>
      </c>
      <c r="I44" s="103"/>
      <c r="J44" s="94"/>
      <c r="K44" s="63"/>
      <c r="L44" s="64"/>
    </row>
    <row r="45" spans="1:12" s="36" customFormat="1" ht="14.45" customHeight="1">
      <c r="A45" s="2"/>
      <c r="B45" s="13" t="s">
        <v>64</v>
      </c>
      <c r="C45" s="62"/>
      <c r="D45" s="33"/>
      <c r="E45" s="11"/>
      <c r="F45" s="12">
        <f t="shared" si="0"/>
        <v>0</v>
      </c>
      <c r="G45" s="83" t="e">
        <f t="shared" si="1"/>
        <v>#DIV/0!</v>
      </c>
      <c r="I45" s="103"/>
      <c r="J45" s="94"/>
    </row>
    <row r="46" spans="1:12" hidden="1">
      <c r="A46" s="2" t="s">
        <v>6</v>
      </c>
      <c r="B46" s="10" t="s">
        <v>17</v>
      </c>
      <c r="C46" s="62"/>
      <c r="D46" s="33"/>
      <c r="E46" s="11"/>
      <c r="F46" s="12">
        <f t="shared" si="0"/>
        <v>0</v>
      </c>
      <c r="G46" s="83" t="e">
        <f t="shared" si="1"/>
        <v>#DIV/0!</v>
      </c>
      <c r="I46" s="103"/>
      <c r="J46" s="94"/>
    </row>
    <row r="47" spans="1:12">
      <c r="B47" s="70" t="s">
        <v>65</v>
      </c>
      <c r="C47" s="71">
        <v>466776</v>
      </c>
      <c r="D47" s="72"/>
      <c r="E47" s="73"/>
      <c r="F47" s="91">
        <f t="shared" si="0"/>
        <v>466776</v>
      </c>
      <c r="G47" s="85">
        <f t="shared" si="1"/>
        <v>0</v>
      </c>
      <c r="I47" s="103"/>
      <c r="J47" s="94"/>
    </row>
    <row r="48" spans="1:12">
      <c r="B48" s="70" t="s">
        <v>66</v>
      </c>
      <c r="C48" s="71">
        <v>239256</v>
      </c>
      <c r="D48" s="73">
        <v>267.83</v>
      </c>
      <c r="E48" s="73">
        <v>3896.73</v>
      </c>
      <c r="F48" s="72">
        <f t="shared" si="0"/>
        <v>235091.44</v>
      </c>
      <c r="G48" s="85">
        <f t="shared" si="1"/>
        <v>1.1194285618751462E-3</v>
      </c>
      <c r="I48" s="103"/>
      <c r="J48" s="94"/>
      <c r="K48" s="2"/>
    </row>
    <row r="49" spans="1:11" ht="15" hidden="1" customHeight="1">
      <c r="B49" s="70" t="s">
        <v>22</v>
      </c>
      <c r="C49" s="71"/>
      <c r="D49" s="73"/>
      <c r="E49" s="73"/>
      <c r="F49" s="72">
        <f>SUM(C49-D49-E49)</f>
        <v>0</v>
      </c>
      <c r="G49" s="85" t="e">
        <f t="shared" si="1"/>
        <v>#DIV/0!</v>
      </c>
      <c r="I49" s="103"/>
      <c r="J49" s="94"/>
      <c r="K49" s="79"/>
    </row>
    <row r="50" spans="1:11" s="69" customFormat="1" ht="15" customHeight="1">
      <c r="A50" s="2"/>
      <c r="B50" s="70" t="s">
        <v>82</v>
      </c>
      <c r="C50" s="71">
        <v>6500</v>
      </c>
      <c r="D50" s="73"/>
      <c r="E50" s="73"/>
      <c r="F50" s="72"/>
      <c r="G50" s="85"/>
      <c r="I50" s="103"/>
      <c r="J50" s="94"/>
      <c r="K50" s="79"/>
    </row>
    <row r="51" spans="1:11">
      <c r="B51" s="70" t="s">
        <v>67</v>
      </c>
      <c r="C51" s="71">
        <v>131073</v>
      </c>
      <c r="D51" s="73">
        <v>11249.69</v>
      </c>
      <c r="E51" s="73">
        <v>15035.31</v>
      </c>
      <c r="F51" s="72">
        <f>SUM(C51-D51-E51)</f>
        <v>104788</v>
      </c>
      <c r="G51" s="85">
        <f t="shared" si="1"/>
        <v>8.5827668551112749E-2</v>
      </c>
      <c r="I51" s="103"/>
      <c r="J51" s="94"/>
    </row>
    <row r="52" spans="1:11" s="48" customFormat="1">
      <c r="A52" s="2"/>
      <c r="B52" s="70" t="s">
        <v>68</v>
      </c>
      <c r="C52" s="74"/>
      <c r="D52" s="80"/>
      <c r="E52" s="73">
        <v>0</v>
      </c>
      <c r="F52" s="72">
        <f>SUM(C52-D52-E52)</f>
        <v>0</v>
      </c>
      <c r="G52" s="85" t="e">
        <f t="shared" si="1"/>
        <v>#DIV/0!</v>
      </c>
      <c r="I52" s="104"/>
      <c r="J52" s="88"/>
    </row>
    <row r="53" spans="1:11" ht="15.75" thickBot="1">
      <c r="B53" s="27" t="s">
        <v>4</v>
      </c>
      <c r="C53" s="28">
        <f>SUM(C7:C52)</f>
        <v>4576001</v>
      </c>
      <c r="D53" s="28">
        <f>SUM(D7:D52)</f>
        <v>153578.73000000001</v>
      </c>
      <c r="E53" s="28">
        <f>SUM(E7:E52)</f>
        <v>972188.72</v>
      </c>
      <c r="F53" s="28">
        <f>SUM(F7:F52)</f>
        <v>3152911.5500000003</v>
      </c>
      <c r="G53" s="45">
        <f t="shared" si="1"/>
        <v>3.3561778067793258E-2</v>
      </c>
      <c r="I53" s="90"/>
      <c r="J53" s="89">
        <f>SUM(J7:J52)</f>
        <v>43435.74</v>
      </c>
    </row>
    <row r="54" spans="1:11" ht="15.75" thickTop="1">
      <c r="B54" s="7"/>
      <c r="C54" s="8"/>
      <c r="D54" s="8"/>
      <c r="E54" s="8"/>
      <c r="F54" s="8"/>
      <c r="G54" s="9"/>
      <c r="I54" s="97" t="s">
        <v>75</v>
      </c>
      <c r="J54" s="98">
        <f>+J53-J48</f>
        <v>43435.74</v>
      </c>
    </row>
    <row r="55" spans="1:11" ht="15.75" thickBot="1">
      <c r="B55" s="29" t="s">
        <v>7</v>
      </c>
      <c r="C55" s="24" t="s">
        <v>0</v>
      </c>
      <c r="D55" s="30" t="s">
        <v>5</v>
      </c>
      <c r="E55" s="31" t="s">
        <v>13</v>
      </c>
      <c r="F55" s="8"/>
      <c r="G55" s="9"/>
      <c r="J55" s="86"/>
    </row>
    <row r="56" spans="1:11" ht="15.75" thickTop="1">
      <c r="B56" s="19" t="s">
        <v>8</v>
      </c>
      <c r="C56" s="20">
        <v>1897173</v>
      </c>
      <c r="D56" s="22">
        <v>10701.5</v>
      </c>
      <c r="E56" s="21">
        <f>+D56/D53</f>
        <v>6.968087312611583E-2</v>
      </c>
      <c r="F56" s="8"/>
      <c r="G56" s="9"/>
      <c r="J56" s="86"/>
    </row>
    <row r="57" spans="1:11">
      <c r="B57" s="14" t="s">
        <v>15</v>
      </c>
      <c r="C57" s="15">
        <v>414301</v>
      </c>
      <c r="D57" s="23">
        <v>6200.31</v>
      </c>
      <c r="E57" s="21">
        <f>+D57/D53</f>
        <v>4.0372192164891581E-2</v>
      </c>
      <c r="F57" s="8"/>
      <c r="G57" s="9"/>
      <c r="J57" s="86"/>
    </row>
    <row r="58" spans="1:11">
      <c r="B58" s="14" t="s">
        <v>20</v>
      </c>
      <c r="C58" s="15">
        <v>2774</v>
      </c>
      <c r="D58" s="23">
        <v>6000.24</v>
      </c>
      <c r="E58" s="21">
        <f>+D58/D53</f>
        <v>3.906947270627905E-2</v>
      </c>
      <c r="F58" s="8"/>
      <c r="G58" s="9"/>
      <c r="J58" s="86"/>
    </row>
    <row r="59" spans="1:11">
      <c r="B59" s="14" t="s">
        <v>9</v>
      </c>
      <c r="C59" s="15">
        <v>257894</v>
      </c>
      <c r="D59" s="23">
        <v>21175.35</v>
      </c>
      <c r="E59" s="21">
        <f>+D59/D53</f>
        <v>0.13787944463403232</v>
      </c>
      <c r="F59" s="8"/>
      <c r="G59" s="9"/>
      <c r="J59" s="86"/>
    </row>
    <row r="60" spans="1:11" hidden="1">
      <c r="B60" s="14" t="s">
        <v>21</v>
      </c>
      <c r="C60" s="15"/>
      <c r="D60" s="23"/>
      <c r="E60" s="21">
        <f>+D60/D57</f>
        <v>0</v>
      </c>
      <c r="F60" s="8"/>
      <c r="G60" s="9"/>
      <c r="J60" s="86"/>
    </row>
    <row r="61" spans="1:11">
      <c r="B61" s="14" t="s">
        <v>10</v>
      </c>
      <c r="C61" s="15">
        <v>425661</v>
      </c>
      <c r="D61" s="23">
        <v>18400.310000000001</v>
      </c>
      <c r="E61" s="21">
        <f>+D61/D53</f>
        <v>0.11981027581097982</v>
      </c>
      <c r="F61" s="8"/>
      <c r="G61" s="9"/>
      <c r="J61" s="86"/>
    </row>
    <row r="62" spans="1:11">
      <c r="B62" s="14" t="s">
        <v>26</v>
      </c>
      <c r="C62" s="15">
        <v>124389</v>
      </c>
      <c r="D62" s="23">
        <v>26914.06</v>
      </c>
      <c r="E62" s="21">
        <f>+D62/D53</f>
        <v>0.17524601225703584</v>
      </c>
      <c r="F62" s="8"/>
      <c r="G62" s="9"/>
      <c r="J62" s="86"/>
    </row>
    <row r="63" spans="1:11">
      <c r="B63" s="14" t="s">
        <v>25</v>
      </c>
      <c r="C63" s="15">
        <v>267295</v>
      </c>
      <c r="D63" s="23">
        <v>52669.5</v>
      </c>
      <c r="E63" s="21">
        <f>+D63/D53</f>
        <v>0.34294788086865935</v>
      </c>
      <c r="F63" s="8"/>
      <c r="G63" s="9"/>
      <c r="J63" s="86"/>
    </row>
    <row r="64" spans="1:11" s="36" customFormat="1">
      <c r="A64" s="2"/>
      <c r="B64" s="14" t="s">
        <v>30</v>
      </c>
      <c r="C64" s="15">
        <v>97252</v>
      </c>
      <c r="D64" s="23"/>
      <c r="E64" s="21">
        <f>+D64/D53</f>
        <v>0</v>
      </c>
      <c r="F64" s="8"/>
      <c r="G64" s="9"/>
      <c r="J64" s="86"/>
    </row>
    <row r="65" spans="1:10">
      <c r="B65" s="14" t="s">
        <v>14</v>
      </c>
      <c r="C65" s="15">
        <v>195656</v>
      </c>
      <c r="D65" s="23"/>
      <c r="E65" s="21">
        <f>+D65/D53</f>
        <v>0</v>
      </c>
      <c r="F65" s="8"/>
      <c r="G65" s="9"/>
      <c r="J65" s="86"/>
    </row>
    <row r="66" spans="1:10" s="48" customFormat="1">
      <c r="A66" s="2"/>
      <c r="B66" s="14" t="s">
        <v>33</v>
      </c>
      <c r="C66" s="15"/>
      <c r="D66" s="23"/>
      <c r="E66" s="21">
        <f>+D66/D53</f>
        <v>0</v>
      </c>
      <c r="F66" s="8"/>
      <c r="G66" s="9"/>
      <c r="J66" s="86"/>
    </row>
    <row r="67" spans="1:10">
      <c r="B67" s="14" t="s">
        <v>11</v>
      </c>
      <c r="C67" s="15">
        <v>893606</v>
      </c>
      <c r="D67" s="23">
        <v>11517.52</v>
      </c>
      <c r="E67" s="21">
        <f>+D67/D53</f>
        <v>7.4994239111106073E-2</v>
      </c>
      <c r="F67" s="8"/>
      <c r="G67" s="52"/>
      <c r="J67" s="86"/>
    </row>
    <row r="68" spans="1:10" ht="15.75" thickBot="1">
      <c r="B68" s="27" t="s">
        <v>12</v>
      </c>
      <c r="C68" s="28">
        <f>SUM(C56:C67)</f>
        <v>4576001</v>
      </c>
      <c r="D68" s="28">
        <f>SUM(D56:D67)-0.1</f>
        <v>153578.69</v>
      </c>
      <c r="E68" s="45">
        <f>+E56+E57+E58+E59+E64+E61+E62+E63+E65+E67</f>
        <v>1.0000003906791</v>
      </c>
      <c r="F68" s="8"/>
      <c r="G68" s="9"/>
      <c r="J68" s="86"/>
    </row>
    <row r="69" spans="1:10" ht="15.75" thickTop="1">
      <c r="C69" s="1"/>
      <c r="D69" s="1"/>
      <c r="E69" s="1"/>
      <c r="F69" s="1"/>
      <c r="J69" s="86"/>
    </row>
    <row r="70" spans="1:10" s="37" customFormat="1" ht="15.75" thickBot="1">
      <c r="A70" s="2"/>
      <c r="B70" s="47" t="s">
        <v>32</v>
      </c>
      <c r="C70" s="38"/>
      <c r="D70" s="39" t="s">
        <v>34</v>
      </c>
      <c r="E70" s="46" t="s">
        <v>31</v>
      </c>
      <c r="F70" s="1"/>
      <c r="J70" s="76"/>
    </row>
    <row r="71" spans="1:10" s="44" customFormat="1">
      <c r="A71" s="2"/>
      <c r="B71" s="49"/>
      <c r="C71" s="8"/>
      <c r="D71" s="50"/>
      <c r="E71" s="51"/>
      <c r="F71" s="1"/>
      <c r="J71" s="76"/>
    </row>
    <row r="72" spans="1:10">
      <c r="B72" s="40" t="s">
        <v>38</v>
      </c>
      <c r="C72" s="41"/>
      <c r="D72" s="43">
        <f>+'Balance Sheet'!U26</f>
        <v>242579.72</v>
      </c>
      <c r="E72" s="53"/>
      <c r="F72" s="1"/>
      <c r="G72" s="54"/>
    </row>
    <row r="73" spans="1:10">
      <c r="B73" s="42" t="s">
        <v>39</v>
      </c>
      <c r="C73" s="43"/>
      <c r="D73" s="43">
        <f>-'Balance Sheet'!U27</f>
        <v>64618.259999999987</v>
      </c>
      <c r="E73" s="53">
        <f>D73/D68</f>
        <v>0.42075017048263652</v>
      </c>
      <c r="F73" s="1"/>
    </row>
    <row r="74" spans="1:10">
      <c r="B74" s="6"/>
      <c r="C74" s="1"/>
      <c r="D74" s="1"/>
      <c r="E74" s="1"/>
      <c r="F74" s="1"/>
    </row>
    <row r="75" spans="1:10" ht="15.75" thickBot="1">
      <c r="B75" s="55" t="s">
        <v>35</v>
      </c>
      <c r="C75" s="1"/>
      <c r="D75" s="1"/>
      <c r="E75" s="1"/>
      <c r="F75" s="1"/>
    </row>
    <row r="76" spans="1:10">
      <c r="B76" s="160"/>
      <c r="C76" s="160"/>
      <c r="D76" s="160"/>
      <c r="E76" s="1"/>
      <c r="F76" s="1"/>
    </row>
    <row r="77" spans="1:10">
      <c r="B77" s="65"/>
      <c r="C77" s="1"/>
      <c r="D77" s="1"/>
      <c r="E77" s="1"/>
      <c r="F77" s="1"/>
    </row>
    <row r="78" spans="1:10">
      <c r="C78" s="1"/>
      <c r="D78" s="1"/>
      <c r="E78" s="1"/>
      <c r="F78" s="1"/>
    </row>
    <row r="79" spans="1:10">
      <c r="C79" s="1"/>
      <c r="D79" s="1"/>
      <c r="E79" s="1"/>
      <c r="F79" s="1"/>
    </row>
    <row r="80" spans="1:10">
      <c r="C80" s="1"/>
      <c r="D80" s="1"/>
      <c r="E80" s="1"/>
      <c r="F80" s="1"/>
    </row>
    <row r="81" spans="3:7">
      <c r="C81" s="1"/>
      <c r="D81" s="1"/>
      <c r="E81" s="1"/>
      <c r="F81" s="1"/>
    </row>
    <row r="82" spans="3:7">
      <c r="C82" s="1"/>
      <c r="D82" s="1"/>
      <c r="E82" s="1"/>
      <c r="F82" s="1"/>
    </row>
    <row r="84" spans="3:7">
      <c r="E84" s="5"/>
      <c r="F84" s="5"/>
      <c r="G84" s="5"/>
    </row>
    <row r="86" spans="3:7">
      <c r="C86" s="4"/>
    </row>
    <row r="87" spans="3:7">
      <c r="C87" s="4"/>
    </row>
    <row r="88" spans="3:7">
      <c r="C88" s="4"/>
    </row>
    <row r="89" spans="3:7">
      <c r="C89" s="4"/>
    </row>
    <row r="90" spans="3:7">
      <c r="C90" s="4"/>
    </row>
  </sheetData>
  <mergeCells count="6">
    <mergeCell ref="I5:J5"/>
    <mergeCell ref="B76:D76"/>
    <mergeCell ref="B1:G1"/>
    <mergeCell ref="B3:G3"/>
    <mergeCell ref="B4:G4"/>
    <mergeCell ref="B2:G2"/>
  </mergeCells>
  <printOptions horizontalCentered="1"/>
  <pageMargins left="0.25" right="0.25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="115" zoomScaleNormal="115" workbookViewId="0">
      <selection activeCell="H13" sqref="H13"/>
    </sheetView>
  </sheetViews>
  <sheetFormatPr defaultRowHeight="15"/>
  <cols>
    <col min="1" max="1" width="36.28515625" customWidth="1"/>
    <col min="2" max="2" width="10.7109375" bestFit="1" customWidth="1"/>
    <col min="3" max="3" width="6.28515625" customWidth="1"/>
    <col min="4" max="4" width="9.85546875" bestFit="1" customWidth="1"/>
    <col min="5" max="5" width="5.28515625" customWidth="1"/>
    <col min="6" max="6" width="10.7109375" bestFit="1" customWidth="1"/>
    <col min="7" max="7" width="5.28515625" customWidth="1"/>
    <col min="8" max="8" width="10.7109375" bestFit="1" customWidth="1"/>
    <col min="9" max="9" width="4.5703125" customWidth="1"/>
    <col min="10" max="10" width="13.28515625" bestFit="1" customWidth="1"/>
  </cols>
  <sheetData>
    <row r="1" spans="1:11" ht="22.5">
      <c r="A1" s="163" t="s">
        <v>83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8">
      <c r="A2" s="164" t="s">
        <v>84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>
      <c r="A3" s="165" t="s">
        <v>85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ht="33.75">
      <c r="A5" s="109" t="s">
        <v>86</v>
      </c>
      <c r="B5" s="110" t="s">
        <v>87</v>
      </c>
      <c r="C5" s="109" t="s">
        <v>88</v>
      </c>
      <c r="D5" s="110" t="s">
        <v>89</v>
      </c>
      <c r="E5" s="109"/>
      <c r="F5" s="110" t="s">
        <v>90</v>
      </c>
      <c r="G5" s="109" t="s">
        <v>91</v>
      </c>
      <c r="H5" s="110" t="s">
        <v>92</v>
      </c>
      <c r="I5" s="111">
        <v>1</v>
      </c>
      <c r="J5" s="110" t="s">
        <v>93</v>
      </c>
      <c r="K5" s="99"/>
    </row>
    <row r="6" spans="1:11">
      <c r="A6" s="112" t="s">
        <v>94</v>
      </c>
      <c r="B6" s="113">
        <v>447925.49</v>
      </c>
      <c r="C6" s="112" t="s">
        <v>88</v>
      </c>
      <c r="D6" s="113">
        <v>-45918.76</v>
      </c>
      <c r="E6" s="112" t="s">
        <v>95</v>
      </c>
      <c r="F6" s="113">
        <v>402006.73</v>
      </c>
      <c r="G6" s="112" t="s">
        <v>91</v>
      </c>
      <c r="H6" s="113">
        <v>25458</v>
      </c>
      <c r="I6" s="112" t="s">
        <v>95</v>
      </c>
      <c r="J6" s="113">
        <v>376548.73</v>
      </c>
      <c r="K6" s="99"/>
    </row>
    <row r="7" spans="1:11">
      <c r="A7" s="112" t="s">
        <v>96</v>
      </c>
      <c r="B7" s="113">
        <v>252154.78</v>
      </c>
      <c r="C7" s="112" t="s">
        <v>88</v>
      </c>
      <c r="D7" s="113">
        <v>0</v>
      </c>
      <c r="E7" s="112" t="s">
        <v>95</v>
      </c>
      <c r="F7" s="113">
        <v>252154.78</v>
      </c>
      <c r="G7" s="112" t="s">
        <v>91</v>
      </c>
      <c r="H7" s="113">
        <v>262509.03999999998</v>
      </c>
      <c r="I7" s="112" t="s">
        <v>95</v>
      </c>
      <c r="J7" s="113">
        <v>-10354.26</v>
      </c>
      <c r="K7" s="99"/>
    </row>
    <row r="8" spans="1:11">
      <c r="A8" s="112" t="s">
        <v>97</v>
      </c>
      <c r="B8" s="113">
        <v>-261829.6</v>
      </c>
      <c r="C8" s="112" t="s">
        <v>88</v>
      </c>
      <c r="D8" s="113">
        <v>11053.71</v>
      </c>
      <c r="E8" s="112" t="s">
        <v>95</v>
      </c>
      <c r="F8" s="113">
        <v>-250775.89</v>
      </c>
      <c r="G8" s="112" t="s">
        <v>91</v>
      </c>
      <c r="H8" s="113">
        <v>-282949.69</v>
      </c>
      <c r="I8" s="112" t="s">
        <v>95</v>
      </c>
      <c r="J8" s="113">
        <v>32173.8</v>
      </c>
      <c r="K8" s="99"/>
    </row>
    <row r="9" spans="1:11">
      <c r="A9" s="114" t="s">
        <v>98</v>
      </c>
      <c r="B9" s="115">
        <v>438250.67</v>
      </c>
      <c r="C9" s="112" t="s">
        <v>86</v>
      </c>
      <c r="D9" s="115">
        <v>-34865.050000000003</v>
      </c>
      <c r="E9" s="112" t="s">
        <v>86</v>
      </c>
      <c r="F9" s="115">
        <v>403385.62</v>
      </c>
      <c r="G9" s="112" t="s">
        <v>86</v>
      </c>
      <c r="H9" s="184">
        <v>5017.3500000000004</v>
      </c>
      <c r="I9" s="112" t="s">
        <v>86</v>
      </c>
      <c r="J9" s="185">
        <v>398368.27</v>
      </c>
      <c r="K9" s="99"/>
    </row>
    <row r="10" spans="1:11" ht="15.75" thickBot="1">
      <c r="J10" s="186">
        <f>+H9+J9</f>
        <v>403385.62</v>
      </c>
    </row>
    <row r="11" spans="1:11" ht="15.75" thickTop="1"/>
  </sheetData>
  <mergeCells count="3">
    <mergeCell ref="A1:K1"/>
    <mergeCell ref="A2:K2"/>
    <mergeCell ref="A3:K3"/>
  </mergeCells>
  <pageMargins left="0.7" right="0.7" top="0.75" bottom="0.75" header="0.3" footer="0.3"/>
  <pageSetup scale="98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opLeftCell="A22" zoomScale="115" zoomScaleNormal="115" workbookViewId="0">
      <selection activeCell="F33" sqref="F33"/>
    </sheetView>
  </sheetViews>
  <sheetFormatPr defaultRowHeight="15"/>
  <cols>
    <col min="1" max="1" width="24.42578125" customWidth="1"/>
    <col min="2" max="2" width="26.28515625" customWidth="1"/>
    <col min="3" max="3" width="23.140625" customWidth="1"/>
    <col min="4" max="4" width="31.5703125" customWidth="1"/>
    <col min="5" max="5" width="9.5703125" bestFit="1" customWidth="1"/>
    <col min="6" max="6" width="20.42578125" customWidth="1"/>
    <col min="7" max="8" width="8.42578125" customWidth="1"/>
  </cols>
  <sheetData>
    <row r="1" spans="1:6">
      <c r="A1" s="116" t="s">
        <v>99</v>
      </c>
      <c r="B1" s="117" t="s">
        <v>100</v>
      </c>
      <c r="C1" s="117" t="s">
        <v>101</v>
      </c>
      <c r="D1" s="117" t="s">
        <v>32</v>
      </c>
      <c r="E1" s="118" t="s">
        <v>102</v>
      </c>
      <c r="F1" s="118" t="s">
        <v>103</v>
      </c>
    </row>
    <row r="2" spans="1:6">
      <c r="A2" s="119">
        <v>44726</v>
      </c>
      <c r="B2" s="120" t="s">
        <v>104</v>
      </c>
      <c r="C2" s="120" t="s">
        <v>105</v>
      </c>
      <c r="D2" s="120" t="s">
        <v>106</v>
      </c>
      <c r="E2" s="121"/>
      <c r="F2" s="122">
        <v>131.03</v>
      </c>
    </row>
    <row r="3" spans="1:6">
      <c r="A3" s="119">
        <v>44726</v>
      </c>
      <c r="B3" s="120" t="s">
        <v>104</v>
      </c>
      <c r="C3" s="120" t="s">
        <v>107</v>
      </c>
      <c r="D3" s="120" t="s">
        <v>108</v>
      </c>
      <c r="E3" s="121"/>
      <c r="F3" s="122">
        <v>10000</v>
      </c>
    </row>
    <row r="4" spans="1:6">
      <c r="A4" s="119">
        <v>44734</v>
      </c>
      <c r="B4" s="120" t="s">
        <v>109</v>
      </c>
      <c r="C4" s="120" t="s">
        <v>110</v>
      </c>
      <c r="D4" s="120" t="s">
        <v>111</v>
      </c>
      <c r="E4" s="121"/>
      <c r="F4" s="122">
        <v>999.96</v>
      </c>
    </row>
    <row r="5" spans="1:6">
      <c r="A5" s="119">
        <v>44734</v>
      </c>
      <c r="B5" s="120" t="s">
        <v>109</v>
      </c>
      <c r="C5" s="120" t="s">
        <v>112</v>
      </c>
      <c r="D5" s="120" t="s">
        <v>113</v>
      </c>
      <c r="E5" s="121"/>
      <c r="F5" s="122">
        <v>2600</v>
      </c>
    </row>
    <row r="6" spans="1:6">
      <c r="A6" s="119">
        <v>44734</v>
      </c>
      <c r="B6" s="120" t="s">
        <v>109</v>
      </c>
      <c r="C6" s="120" t="s">
        <v>114</v>
      </c>
      <c r="D6" s="120" t="s">
        <v>115</v>
      </c>
      <c r="E6" s="121"/>
      <c r="F6" s="122">
        <v>602.69000000000005</v>
      </c>
    </row>
    <row r="7" spans="1:6">
      <c r="A7" s="119">
        <v>44734</v>
      </c>
      <c r="B7" s="120" t="s">
        <v>109</v>
      </c>
      <c r="C7" s="120" t="s">
        <v>116</v>
      </c>
      <c r="D7" s="120" t="s">
        <v>117</v>
      </c>
      <c r="E7" s="121"/>
      <c r="F7" s="122">
        <v>315</v>
      </c>
    </row>
    <row r="8" spans="1:6">
      <c r="A8" s="119">
        <v>44734</v>
      </c>
      <c r="B8" s="120" t="s">
        <v>109</v>
      </c>
      <c r="C8" s="120" t="s">
        <v>118</v>
      </c>
      <c r="D8" s="120" t="s">
        <v>119</v>
      </c>
      <c r="E8" s="121"/>
      <c r="F8" s="122">
        <v>11429.02</v>
      </c>
    </row>
    <row r="9" spans="1:6">
      <c r="A9" s="119">
        <v>44734</v>
      </c>
      <c r="B9" s="120" t="s">
        <v>109</v>
      </c>
      <c r="C9" s="120" t="s">
        <v>120</v>
      </c>
      <c r="D9" s="120" t="s">
        <v>121</v>
      </c>
      <c r="E9" s="121"/>
      <c r="F9" s="122">
        <v>600</v>
      </c>
    </row>
    <row r="10" spans="1:6">
      <c r="A10" s="119">
        <v>44734</v>
      </c>
      <c r="B10" s="120" t="s">
        <v>109</v>
      </c>
      <c r="C10" s="120" t="s">
        <v>122</v>
      </c>
      <c r="D10" s="120" t="s">
        <v>123</v>
      </c>
      <c r="E10" s="121"/>
      <c r="F10" s="122">
        <v>200</v>
      </c>
    </row>
    <row r="11" spans="1:6">
      <c r="A11" s="119">
        <v>44735</v>
      </c>
      <c r="B11" s="120" t="s">
        <v>124</v>
      </c>
      <c r="C11" s="120" t="s">
        <v>125</v>
      </c>
      <c r="D11" s="120" t="s">
        <v>126</v>
      </c>
      <c r="E11" s="121"/>
      <c r="F11" s="122">
        <v>190</v>
      </c>
    </row>
    <row r="12" spans="1:6">
      <c r="A12" s="119">
        <v>44735</v>
      </c>
      <c r="B12" s="120" t="s">
        <v>124</v>
      </c>
      <c r="C12" s="120" t="s">
        <v>127</v>
      </c>
      <c r="D12" s="120" t="s">
        <v>128</v>
      </c>
      <c r="E12" s="121"/>
      <c r="F12" s="122">
        <v>200</v>
      </c>
    </row>
    <row r="13" spans="1:6">
      <c r="A13" s="119">
        <v>44735</v>
      </c>
      <c r="B13" s="120" t="s">
        <v>124</v>
      </c>
      <c r="C13" s="120" t="s">
        <v>129</v>
      </c>
      <c r="D13" s="120" t="s">
        <v>130</v>
      </c>
      <c r="E13" s="121"/>
      <c r="F13" s="122">
        <v>31.3</v>
      </c>
    </row>
    <row r="14" spans="1:6">
      <c r="A14" s="119">
        <v>44735</v>
      </c>
      <c r="B14" s="120" t="s">
        <v>124</v>
      </c>
      <c r="C14" s="120" t="s">
        <v>131</v>
      </c>
      <c r="D14" s="120" t="s">
        <v>132</v>
      </c>
      <c r="E14" s="121"/>
      <c r="F14" s="122">
        <v>575</v>
      </c>
    </row>
    <row r="15" spans="1:6">
      <c r="A15" s="119">
        <v>44742</v>
      </c>
      <c r="B15" s="120" t="s">
        <v>133</v>
      </c>
      <c r="C15" s="120"/>
      <c r="D15" s="120" t="s">
        <v>134</v>
      </c>
      <c r="E15" s="121"/>
      <c r="F15" s="122">
        <v>2241.58</v>
      </c>
    </row>
    <row r="16" spans="1:6">
      <c r="A16" s="119">
        <v>44742</v>
      </c>
      <c r="B16" s="120" t="s">
        <v>133</v>
      </c>
      <c r="C16" s="120" t="s">
        <v>135</v>
      </c>
      <c r="D16" s="120" t="s">
        <v>136</v>
      </c>
      <c r="E16" s="121"/>
      <c r="F16" s="122">
        <v>11.7</v>
      </c>
    </row>
    <row r="17" spans="1:6">
      <c r="A17" s="119">
        <v>44742</v>
      </c>
      <c r="B17" s="120" t="s">
        <v>133</v>
      </c>
      <c r="C17" s="120" t="s">
        <v>137</v>
      </c>
      <c r="D17" s="120" t="s">
        <v>138</v>
      </c>
      <c r="E17" s="121"/>
      <c r="F17" s="122">
        <v>1726</v>
      </c>
    </row>
    <row r="18" spans="1:6">
      <c r="A18" s="119">
        <v>44742</v>
      </c>
      <c r="B18" s="120" t="s">
        <v>133</v>
      </c>
      <c r="C18" s="120" t="s">
        <v>139</v>
      </c>
      <c r="D18" s="120" t="s">
        <v>115</v>
      </c>
      <c r="E18" s="121"/>
      <c r="F18" s="122">
        <v>68.17</v>
      </c>
    </row>
    <row r="19" spans="1:6">
      <c r="A19" s="119">
        <v>44742</v>
      </c>
      <c r="B19" s="120" t="s">
        <v>133</v>
      </c>
      <c r="C19" s="120" t="s">
        <v>140</v>
      </c>
      <c r="D19" s="120" t="s">
        <v>141</v>
      </c>
      <c r="E19" s="121"/>
      <c r="F19" s="122">
        <v>1320</v>
      </c>
    </row>
    <row r="20" spans="1:6">
      <c r="A20" s="119">
        <v>44742</v>
      </c>
      <c r="B20" s="120" t="s">
        <v>133</v>
      </c>
      <c r="C20" s="120" t="s">
        <v>142</v>
      </c>
      <c r="D20" s="120" t="s">
        <v>119</v>
      </c>
      <c r="E20" s="121"/>
      <c r="F20" s="122">
        <v>2079</v>
      </c>
    </row>
    <row r="21" spans="1:6">
      <c r="A21" s="119">
        <v>44742</v>
      </c>
      <c r="B21" s="120" t="s">
        <v>133</v>
      </c>
      <c r="C21" s="120" t="s">
        <v>143</v>
      </c>
      <c r="D21" s="120" t="s">
        <v>144</v>
      </c>
      <c r="E21" s="121"/>
      <c r="F21" s="122">
        <v>798.91</v>
      </c>
    </row>
    <row r="22" spans="1:6">
      <c r="A22" s="119">
        <v>44742</v>
      </c>
      <c r="B22" s="120" t="s">
        <v>133</v>
      </c>
      <c r="C22" s="120" t="s">
        <v>145</v>
      </c>
      <c r="D22" s="120" t="s">
        <v>146</v>
      </c>
      <c r="E22" s="121"/>
      <c r="F22" s="122">
        <v>3168</v>
      </c>
    </row>
    <row r="23" spans="1:6">
      <c r="A23" s="119">
        <v>44742</v>
      </c>
      <c r="B23" s="120" t="s">
        <v>133</v>
      </c>
      <c r="C23" s="120" t="s">
        <v>147</v>
      </c>
      <c r="D23" s="120" t="s">
        <v>148</v>
      </c>
      <c r="E23" s="121"/>
      <c r="F23" s="122">
        <v>104.46</v>
      </c>
    </row>
    <row r="24" spans="1:6">
      <c r="A24" s="119">
        <v>44742</v>
      </c>
      <c r="B24" s="120" t="s">
        <v>133</v>
      </c>
      <c r="C24" s="120" t="s">
        <v>149</v>
      </c>
      <c r="D24" s="120" t="s">
        <v>150</v>
      </c>
      <c r="E24" s="121"/>
      <c r="F24" s="122">
        <v>2858.69</v>
      </c>
    </row>
    <row r="25" spans="1:6">
      <c r="A25" s="119">
        <v>44742</v>
      </c>
      <c r="B25" s="120" t="s">
        <v>133</v>
      </c>
      <c r="C25" s="120" t="s">
        <v>151</v>
      </c>
      <c r="D25" s="120" t="s">
        <v>152</v>
      </c>
      <c r="E25" s="121"/>
      <c r="F25" s="122">
        <v>700.4</v>
      </c>
    </row>
    <row r="26" spans="1:6">
      <c r="A26" s="119">
        <v>44747</v>
      </c>
      <c r="B26" s="120" t="s">
        <v>153</v>
      </c>
      <c r="C26" s="120" t="s">
        <v>154</v>
      </c>
      <c r="D26" s="120" t="s">
        <v>155</v>
      </c>
      <c r="E26" s="121"/>
      <c r="F26" s="122">
        <v>3084</v>
      </c>
    </row>
    <row r="27" spans="1:6">
      <c r="A27" s="119">
        <v>44747</v>
      </c>
      <c r="B27" s="120" t="s">
        <v>153</v>
      </c>
      <c r="C27" s="120" t="s">
        <v>156</v>
      </c>
      <c r="D27" s="120" t="s">
        <v>150</v>
      </c>
      <c r="E27" s="121"/>
      <c r="F27" s="122">
        <v>4315</v>
      </c>
    </row>
    <row r="28" spans="1:6">
      <c r="A28" s="125">
        <v>44753</v>
      </c>
      <c r="B28" s="126" t="s">
        <v>157</v>
      </c>
      <c r="C28" s="126" t="s">
        <v>157</v>
      </c>
      <c r="D28" s="126" t="s">
        <v>158</v>
      </c>
      <c r="E28" s="127"/>
      <c r="F28" s="128">
        <v>226.02</v>
      </c>
    </row>
    <row r="29" spans="1:6">
      <c r="A29" s="125">
        <v>44755</v>
      </c>
      <c r="B29" s="126" t="s">
        <v>159</v>
      </c>
      <c r="C29" s="126" t="s">
        <v>159</v>
      </c>
      <c r="D29" s="126" t="s">
        <v>160</v>
      </c>
      <c r="E29" s="127"/>
      <c r="F29" s="128">
        <v>120.58</v>
      </c>
    </row>
    <row r="30" spans="1:6">
      <c r="A30" s="119">
        <v>44756</v>
      </c>
      <c r="B30" s="120" t="s">
        <v>161</v>
      </c>
      <c r="D30" s="120" t="s">
        <v>162</v>
      </c>
      <c r="E30" s="121"/>
      <c r="F30" s="122">
        <v>64.88</v>
      </c>
    </row>
    <row r="31" spans="1:6">
      <c r="A31" s="119">
        <v>44756</v>
      </c>
      <c r="B31" s="120" t="s">
        <v>161</v>
      </c>
      <c r="C31" s="120"/>
      <c r="D31" s="120" t="s">
        <v>163</v>
      </c>
      <c r="E31" s="121"/>
      <c r="F31" s="122">
        <v>1065.42</v>
      </c>
    </row>
    <row r="32" spans="1:6">
      <c r="A32" s="119">
        <v>44756</v>
      </c>
      <c r="B32" s="120" t="s">
        <v>161</v>
      </c>
      <c r="C32" s="120"/>
      <c r="D32" s="120" t="s">
        <v>164</v>
      </c>
      <c r="E32" s="121"/>
      <c r="F32" s="122">
        <v>111.8</v>
      </c>
    </row>
    <row r="33" spans="1:6">
      <c r="A33" s="119">
        <v>44756</v>
      </c>
      <c r="B33" s="120" t="s">
        <v>161</v>
      </c>
      <c r="C33" s="120"/>
      <c r="D33" s="120" t="s">
        <v>165</v>
      </c>
      <c r="E33" s="121"/>
      <c r="F33" s="122">
        <v>50848.800000000003</v>
      </c>
    </row>
    <row r="34" spans="1:6">
      <c r="A34" s="119">
        <v>44756</v>
      </c>
      <c r="B34" s="120" t="s">
        <v>161</v>
      </c>
      <c r="C34" s="120"/>
      <c r="D34" s="120" t="s">
        <v>166</v>
      </c>
      <c r="E34" s="121"/>
      <c r="F34" s="122">
        <v>5913.91</v>
      </c>
    </row>
    <row r="35" spans="1:6">
      <c r="A35" s="119">
        <v>44756</v>
      </c>
      <c r="B35" s="120" t="s">
        <v>161</v>
      </c>
      <c r="C35" s="120"/>
      <c r="D35" s="120" t="s">
        <v>167</v>
      </c>
      <c r="E35" s="121"/>
      <c r="F35" s="122">
        <v>5435.97</v>
      </c>
    </row>
    <row r="36" spans="1:6">
      <c r="A36" s="119">
        <v>44756</v>
      </c>
      <c r="B36" s="120" t="s">
        <v>161</v>
      </c>
      <c r="C36" s="120" t="s">
        <v>168</v>
      </c>
      <c r="D36" s="120" t="s">
        <v>126</v>
      </c>
      <c r="E36" s="121"/>
      <c r="F36" s="122">
        <v>285</v>
      </c>
    </row>
    <row r="37" spans="1:6">
      <c r="A37" s="119">
        <v>44756</v>
      </c>
      <c r="B37" s="120" t="s">
        <v>161</v>
      </c>
      <c r="C37" s="120" t="s">
        <v>169</v>
      </c>
      <c r="D37" s="120" t="s">
        <v>128</v>
      </c>
      <c r="E37" s="121"/>
      <c r="F37" s="122">
        <v>100</v>
      </c>
    </row>
    <row r="38" spans="1:6">
      <c r="A38" s="119">
        <v>44756</v>
      </c>
      <c r="B38" s="120" t="s">
        <v>161</v>
      </c>
      <c r="C38" s="120" t="s">
        <v>170</v>
      </c>
      <c r="D38" s="120" t="s">
        <v>130</v>
      </c>
      <c r="E38" s="121"/>
      <c r="F38" s="122">
        <v>31.3</v>
      </c>
    </row>
    <row r="39" spans="1:6">
      <c r="A39" s="119">
        <v>44756</v>
      </c>
      <c r="B39" s="120" t="s">
        <v>161</v>
      </c>
      <c r="C39" s="120" t="s">
        <v>171</v>
      </c>
      <c r="D39" s="120" t="s">
        <v>132</v>
      </c>
      <c r="E39" s="121"/>
      <c r="F39" s="122">
        <v>575</v>
      </c>
    </row>
    <row r="40" spans="1:6">
      <c r="A40" s="119">
        <v>44768</v>
      </c>
      <c r="B40" s="120" t="s">
        <v>172</v>
      </c>
      <c r="C40" s="120"/>
      <c r="D40" s="120" t="s">
        <v>134</v>
      </c>
      <c r="E40" s="121"/>
      <c r="F40" s="122">
        <v>2176.2399999999998</v>
      </c>
    </row>
    <row r="41" spans="1:6" ht="22.5">
      <c r="A41" s="119">
        <v>44768</v>
      </c>
      <c r="B41" s="120" t="s">
        <v>172</v>
      </c>
      <c r="C41" s="120" t="s">
        <v>173</v>
      </c>
      <c r="D41" s="120" t="s">
        <v>174</v>
      </c>
      <c r="E41" s="121"/>
      <c r="F41" s="122">
        <v>308.56</v>
      </c>
    </row>
    <row r="42" spans="1:6" ht="22.5">
      <c r="A42" s="119">
        <v>44768</v>
      </c>
      <c r="B42" s="120" t="s">
        <v>172</v>
      </c>
      <c r="C42" s="120" t="s">
        <v>175</v>
      </c>
      <c r="D42" s="120" t="s">
        <v>176</v>
      </c>
      <c r="E42" s="121"/>
      <c r="F42" s="122">
        <v>28.39</v>
      </c>
    </row>
    <row r="43" spans="1:6">
      <c r="A43" s="119">
        <v>44768</v>
      </c>
      <c r="B43" s="120" t="s">
        <v>172</v>
      </c>
      <c r="C43" s="120" t="s">
        <v>177</v>
      </c>
      <c r="D43" s="120" t="s">
        <v>136</v>
      </c>
      <c r="E43" s="121"/>
      <c r="F43" s="122">
        <v>40.6</v>
      </c>
    </row>
    <row r="44" spans="1:6">
      <c r="A44" s="119">
        <v>44768</v>
      </c>
      <c r="B44" s="120" t="s">
        <v>172</v>
      </c>
      <c r="C44" s="120" t="s">
        <v>178</v>
      </c>
      <c r="D44" s="120" t="s">
        <v>155</v>
      </c>
      <c r="E44" s="121"/>
      <c r="F44" s="122">
        <v>3084</v>
      </c>
    </row>
    <row r="45" spans="1:6">
      <c r="A45" s="119">
        <v>44768</v>
      </c>
      <c r="B45" s="120" t="s">
        <v>172</v>
      </c>
      <c r="C45" s="120" t="s">
        <v>179</v>
      </c>
      <c r="D45" s="120" t="s">
        <v>146</v>
      </c>
      <c r="E45" s="121"/>
      <c r="F45" s="122">
        <v>9968</v>
      </c>
    </row>
    <row r="46" spans="1:6">
      <c r="A46" s="125">
        <v>44769</v>
      </c>
      <c r="B46" s="126" t="s">
        <v>180</v>
      </c>
      <c r="C46" s="126" t="s">
        <v>180</v>
      </c>
      <c r="D46" s="126" t="s">
        <v>181</v>
      </c>
      <c r="E46" s="127"/>
      <c r="F46" s="128">
        <v>34682</v>
      </c>
    </row>
    <row r="47" spans="1:6">
      <c r="A47" s="125">
        <v>44773</v>
      </c>
      <c r="B47" s="126" t="s">
        <v>182</v>
      </c>
      <c r="C47" s="126" t="s">
        <v>182</v>
      </c>
      <c r="D47" s="126" t="s">
        <v>183</v>
      </c>
      <c r="E47" s="128">
        <v>9575.06</v>
      </c>
      <c r="F47" s="127"/>
    </row>
    <row r="48" spans="1:6">
      <c r="A48" s="119">
        <v>44773</v>
      </c>
      <c r="B48" s="120" t="s">
        <v>184</v>
      </c>
      <c r="C48" s="120"/>
      <c r="D48" s="120" t="s">
        <v>185</v>
      </c>
      <c r="E48" s="121"/>
      <c r="F48" s="122">
        <v>10857.03</v>
      </c>
    </row>
    <row r="49" spans="1:6">
      <c r="A49" s="119">
        <v>44773</v>
      </c>
      <c r="B49" s="120" t="s">
        <v>184</v>
      </c>
      <c r="C49" s="120"/>
      <c r="D49" s="120" t="s">
        <v>186</v>
      </c>
      <c r="E49" s="121"/>
      <c r="F49" s="122">
        <v>25078.51</v>
      </c>
    </row>
    <row r="50" spans="1:6">
      <c r="A50" s="119">
        <v>44773</v>
      </c>
      <c r="B50" s="120" t="s">
        <v>184</v>
      </c>
      <c r="C50" s="120"/>
      <c r="D50" s="120" t="s">
        <v>187</v>
      </c>
      <c r="E50" s="121"/>
      <c r="F50" s="122">
        <v>9715.16</v>
      </c>
    </row>
    <row r="51" spans="1:6">
      <c r="A51" s="119">
        <v>44773</v>
      </c>
      <c r="B51" s="120" t="s">
        <v>184</v>
      </c>
      <c r="C51" s="120" t="s">
        <v>184</v>
      </c>
      <c r="D51" s="120" t="s">
        <v>188</v>
      </c>
      <c r="E51" s="122">
        <v>242579.72</v>
      </c>
      <c r="F51" s="121"/>
    </row>
    <row r="52" spans="1:6">
      <c r="A52" s="119">
        <v>44773</v>
      </c>
      <c r="B52" s="120" t="s">
        <v>189</v>
      </c>
      <c r="C52" s="120"/>
      <c r="D52" s="120" t="s">
        <v>186</v>
      </c>
      <c r="E52" s="121"/>
      <c r="F52" s="122">
        <v>50762.52</v>
      </c>
    </row>
    <row r="53" spans="1:6">
      <c r="A53" s="123" t="s">
        <v>98</v>
      </c>
      <c r="B53" s="120" t="s">
        <v>86</v>
      </c>
      <c r="C53" s="120" t="s">
        <v>86</v>
      </c>
      <c r="D53" s="120" t="s">
        <v>86</v>
      </c>
      <c r="E53" s="124">
        <v>252154.78</v>
      </c>
      <c r="F53" s="124">
        <v>261829.6</v>
      </c>
    </row>
    <row r="56" spans="1:6">
      <c r="A56" s="166" t="s">
        <v>190</v>
      </c>
      <c r="B56" s="166"/>
    </row>
    <row r="58" spans="1:6">
      <c r="A58" s="166" t="s">
        <v>191</v>
      </c>
      <c r="B58" s="166"/>
    </row>
    <row r="60" spans="1:6">
      <c r="A60" s="166" t="s">
        <v>192</v>
      </c>
      <c r="B60" s="166"/>
    </row>
  </sheetData>
  <mergeCells count="3">
    <mergeCell ref="A56:B56"/>
    <mergeCell ref="A58:B58"/>
    <mergeCell ref="A60:B60"/>
  </mergeCells>
  <pageMargins left="0.7" right="0.7" top="0.75" bottom="0.75" header="0.3" footer="0.3"/>
  <pageSetup scale="5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13" zoomScale="115" zoomScaleNormal="115" workbookViewId="0">
      <selection activeCell="C46" sqref="C46:C49"/>
    </sheetView>
  </sheetViews>
  <sheetFormatPr defaultRowHeight="15"/>
  <cols>
    <col min="1" max="8" width="26.7109375" customWidth="1"/>
  </cols>
  <sheetData>
    <row r="1" spans="1:7" ht="22.5" customHeight="1">
      <c r="A1" s="168" t="s">
        <v>83</v>
      </c>
      <c r="B1" s="168"/>
      <c r="C1" s="168"/>
      <c r="D1" s="168"/>
      <c r="E1" s="168"/>
      <c r="F1" s="168"/>
      <c r="G1" s="168"/>
    </row>
    <row r="2" spans="1:7" ht="18">
      <c r="A2" s="167" t="s">
        <v>193</v>
      </c>
      <c r="B2" s="167"/>
      <c r="C2" s="167"/>
      <c r="D2" s="167"/>
      <c r="E2" s="167"/>
      <c r="F2" s="167"/>
      <c r="G2" s="167"/>
    </row>
    <row r="3" spans="1:7" ht="15" customHeight="1">
      <c r="A3" s="169" t="s">
        <v>194</v>
      </c>
      <c r="B3" s="169"/>
      <c r="C3" s="169"/>
      <c r="D3" s="169"/>
      <c r="E3" s="169"/>
      <c r="F3" s="169"/>
      <c r="G3" s="169"/>
    </row>
    <row r="4" spans="1:7">
      <c r="A4" s="134"/>
      <c r="B4" s="135"/>
      <c r="C4" s="135"/>
      <c r="D4" s="135"/>
      <c r="E4" s="135"/>
      <c r="F4" s="135"/>
      <c r="G4" s="136"/>
    </row>
    <row r="5" spans="1:7">
      <c r="A5" s="137" t="s">
        <v>195</v>
      </c>
      <c r="B5" s="137" t="s">
        <v>196</v>
      </c>
      <c r="C5" s="137" t="s">
        <v>197</v>
      </c>
      <c r="D5" s="137" t="s">
        <v>32</v>
      </c>
      <c r="E5" s="137" t="s">
        <v>198</v>
      </c>
      <c r="F5" s="138" t="s">
        <v>199</v>
      </c>
      <c r="G5" s="130"/>
    </row>
    <row r="6" spans="1:7" ht="22.5">
      <c r="A6" s="129" t="s">
        <v>200</v>
      </c>
      <c r="B6" s="129" t="s">
        <v>173</v>
      </c>
      <c r="C6" s="129" t="s">
        <v>174</v>
      </c>
      <c r="D6" s="129" t="s">
        <v>201</v>
      </c>
      <c r="E6" s="129" t="s">
        <v>202</v>
      </c>
      <c r="F6" s="131">
        <v>308.56</v>
      </c>
      <c r="G6" s="130"/>
    </row>
    <row r="7" spans="1:7">
      <c r="A7" s="129" t="s">
        <v>200</v>
      </c>
      <c r="B7" s="129" t="s">
        <v>175</v>
      </c>
      <c r="C7" s="129" t="s">
        <v>203</v>
      </c>
      <c r="D7" s="129" t="s">
        <v>201</v>
      </c>
      <c r="E7" s="129" t="s">
        <v>202</v>
      </c>
      <c r="F7" s="131">
        <v>28.39</v>
      </c>
      <c r="G7" s="130"/>
    </row>
    <row r="8" spans="1:7">
      <c r="A8" s="129" t="s">
        <v>200</v>
      </c>
      <c r="B8" s="129" t="s">
        <v>177</v>
      </c>
      <c r="C8" s="129" t="s">
        <v>136</v>
      </c>
      <c r="D8" s="129" t="s">
        <v>204</v>
      </c>
      <c r="E8" s="129" t="s">
        <v>202</v>
      </c>
      <c r="F8" s="131">
        <v>40.6</v>
      </c>
      <c r="G8" s="130"/>
    </row>
    <row r="9" spans="1:7">
      <c r="A9" s="129" t="s">
        <v>200</v>
      </c>
      <c r="B9" s="129" t="s">
        <v>205</v>
      </c>
      <c r="C9" s="129" t="s">
        <v>206</v>
      </c>
      <c r="D9" s="129" t="s">
        <v>207</v>
      </c>
      <c r="E9" s="129" t="s">
        <v>202</v>
      </c>
      <c r="F9" s="131">
        <v>134.69</v>
      </c>
      <c r="G9" s="130"/>
    </row>
    <row r="10" spans="1:7" ht="22.5">
      <c r="A10" s="129" t="s">
        <v>200</v>
      </c>
      <c r="B10" s="129" t="s">
        <v>208</v>
      </c>
      <c r="C10" s="129" t="s">
        <v>209</v>
      </c>
      <c r="D10" s="129" t="s">
        <v>210</v>
      </c>
      <c r="E10" s="129" t="s">
        <v>202</v>
      </c>
      <c r="F10" s="131">
        <v>42.11</v>
      </c>
      <c r="G10" s="130"/>
    </row>
    <row r="11" spans="1:7">
      <c r="A11" s="129" t="s">
        <v>200</v>
      </c>
      <c r="B11" s="129" t="s">
        <v>208</v>
      </c>
      <c r="C11" s="129" t="s">
        <v>209</v>
      </c>
      <c r="D11" s="129" t="s">
        <v>211</v>
      </c>
      <c r="E11" s="129" t="s">
        <v>202</v>
      </c>
      <c r="F11" s="131">
        <v>577</v>
      </c>
      <c r="G11" s="130"/>
    </row>
    <row r="12" spans="1:7">
      <c r="A12" s="129" t="s">
        <v>200</v>
      </c>
      <c r="B12" s="129" t="s">
        <v>212</v>
      </c>
      <c r="C12" s="129" t="s">
        <v>213</v>
      </c>
      <c r="D12" s="129" t="s">
        <v>201</v>
      </c>
      <c r="E12" s="129" t="s">
        <v>202</v>
      </c>
      <c r="F12" s="131">
        <v>442.64</v>
      </c>
      <c r="G12" s="130"/>
    </row>
    <row r="13" spans="1:7">
      <c r="A13" s="129" t="s">
        <v>200</v>
      </c>
      <c r="B13" s="129" t="s">
        <v>214</v>
      </c>
      <c r="C13" s="129" t="s">
        <v>115</v>
      </c>
      <c r="D13" s="129" t="s">
        <v>215</v>
      </c>
      <c r="E13" s="129" t="s">
        <v>202</v>
      </c>
      <c r="F13" s="131">
        <v>608.29</v>
      </c>
      <c r="G13" s="130"/>
    </row>
    <row r="14" spans="1:7">
      <c r="A14" s="129" t="s">
        <v>200</v>
      </c>
      <c r="B14" s="129" t="s">
        <v>216</v>
      </c>
      <c r="C14" s="129" t="s">
        <v>217</v>
      </c>
      <c r="D14" s="129" t="s">
        <v>218</v>
      </c>
      <c r="E14" s="129" t="s">
        <v>202</v>
      </c>
      <c r="F14" s="131">
        <v>6000.24</v>
      </c>
      <c r="G14" s="130"/>
    </row>
    <row r="15" spans="1:7">
      <c r="A15" s="129" t="s">
        <v>200</v>
      </c>
      <c r="B15" s="129" t="s">
        <v>219</v>
      </c>
      <c r="C15" s="129" t="s">
        <v>220</v>
      </c>
      <c r="D15" s="129" t="s">
        <v>201</v>
      </c>
      <c r="E15" s="129" t="s">
        <v>202</v>
      </c>
      <c r="F15" s="131">
        <v>12.95</v>
      </c>
      <c r="G15" s="130"/>
    </row>
    <row r="16" spans="1:7">
      <c r="A16" s="129" t="s">
        <v>200</v>
      </c>
      <c r="B16" s="129" t="s">
        <v>219</v>
      </c>
      <c r="C16" s="129" t="s">
        <v>220</v>
      </c>
      <c r="D16" s="129" t="s">
        <v>201</v>
      </c>
      <c r="E16" s="129" t="s">
        <v>202</v>
      </c>
      <c r="F16" s="131">
        <v>7.87</v>
      </c>
      <c r="G16" s="130"/>
    </row>
    <row r="17" spans="1:7">
      <c r="A17" s="129" t="s">
        <v>221</v>
      </c>
      <c r="B17" s="129" t="s">
        <v>154</v>
      </c>
      <c r="C17" s="129" t="s">
        <v>155</v>
      </c>
      <c r="D17" s="129" t="s">
        <v>222</v>
      </c>
      <c r="E17" s="129" t="s">
        <v>202</v>
      </c>
      <c r="F17" s="131">
        <v>3084</v>
      </c>
      <c r="G17" s="130"/>
    </row>
    <row r="18" spans="1:7">
      <c r="A18" s="129" t="s">
        <v>200</v>
      </c>
      <c r="B18" s="129" t="s">
        <v>178</v>
      </c>
      <c r="C18" s="129" t="s">
        <v>155</v>
      </c>
      <c r="D18" s="129" t="s">
        <v>207</v>
      </c>
      <c r="E18" s="129" t="s">
        <v>202</v>
      </c>
      <c r="F18" s="131">
        <v>3084</v>
      </c>
      <c r="G18" s="130"/>
    </row>
    <row r="19" spans="1:7">
      <c r="A19" s="129" t="s">
        <v>200</v>
      </c>
      <c r="B19" s="129" t="s">
        <v>223</v>
      </c>
      <c r="C19" s="129" t="s">
        <v>224</v>
      </c>
      <c r="D19" s="129" t="s">
        <v>225</v>
      </c>
      <c r="E19" s="129" t="s">
        <v>202</v>
      </c>
      <c r="F19" s="131">
        <v>15294.85</v>
      </c>
      <c r="G19" s="130"/>
    </row>
    <row r="20" spans="1:7">
      <c r="A20" s="129" t="s">
        <v>200</v>
      </c>
      <c r="B20" s="129" t="s">
        <v>226</v>
      </c>
      <c r="C20" s="129" t="s">
        <v>227</v>
      </c>
      <c r="D20" s="129" t="s">
        <v>201</v>
      </c>
      <c r="E20" s="129" t="s">
        <v>202</v>
      </c>
      <c r="F20" s="131">
        <v>14.68</v>
      </c>
      <c r="G20" s="130"/>
    </row>
    <row r="21" spans="1:7">
      <c r="A21" s="129" t="s">
        <v>200</v>
      </c>
      <c r="B21" s="129" t="s">
        <v>228</v>
      </c>
      <c r="C21" s="129" t="s">
        <v>229</v>
      </c>
      <c r="D21" s="129" t="s">
        <v>230</v>
      </c>
      <c r="E21" s="129" t="s">
        <v>202</v>
      </c>
      <c r="F21" s="131">
        <v>20.86</v>
      </c>
      <c r="G21" s="130"/>
    </row>
    <row r="22" spans="1:7">
      <c r="A22" s="129" t="s">
        <v>200</v>
      </c>
      <c r="B22" s="129" t="s">
        <v>228</v>
      </c>
      <c r="C22" s="129" t="s">
        <v>229</v>
      </c>
      <c r="D22" s="129" t="s">
        <v>231</v>
      </c>
      <c r="E22" s="129" t="s">
        <v>202</v>
      </c>
      <c r="F22" s="131">
        <v>32.53</v>
      </c>
      <c r="G22" s="130"/>
    </row>
    <row r="23" spans="1:7">
      <c r="A23" s="129" t="s">
        <v>200</v>
      </c>
      <c r="B23" s="129" t="s">
        <v>228</v>
      </c>
      <c r="C23" s="129" t="s">
        <v>229</v>
      </c>
      <c r="D23" s="129" t="s">
        <v>232</v>
      </c>
      <c r="E23" s="129" t="s">
        <v>202</v>
      </c>
      <c r="F23" s="131">
        <v>14.24</v>
      </c>
      <c r="G23" s="130"/>
    </row>
    <row r="24" spans="1:7">
      <c r="A24" s="129" t="s">
        <v>200</v>
      </c>
      <c r="B24" s="129" t="s">
        <v>228</v>
      </c>
      <c r="C24" s="129" t="s">
        <v>229</v>
      </c>
      <c r="D24" s="129" t="s">
        <v>233</v>
      </c>
      <c r="E24" s="129" t="s">
        <v>202</v>
      </c>
      <c r="F24" s="131">
        <v>5.64</v>
      </c>
      <c r="G24" s="130"/>
    </row>
    <row r="25" spans="1:7" ht="22.5">
      <c r="A25" s="129" t="s">
        <v>200</v>
      </c>
      <c r="B25" s="129" t="s">
        <v>234</v>
      </c>
      <c r="C25" s="129" t="s">
        <v>235</v>
      </c>
      <c r="D25" s="129" t="s">
        <v>236</v>
      </c>
      <c r="E25" s="129" t="s">
        <v>202</v>
      </c>
      <c r="F25" s="131">
        <v>235.05</v>
      </c>
      <c r="G25" s="130"/>
    </row>
    <row r="26" spans="1:7">
      <c r="A26" s="129" t="s">
        <v>200</v>
      </c>
      <c r="B26" s="129" t="s">
        <v>234</v>
      </c>
      <c r="C26" s="129" t="s">
        <v>235</v>
      </c>
      <c r="D26" s="129" t="s">
        <v>237</v>
      </c>
      <c r="E26" s="129" t="s">
        <v>202</v>
      </c>
      <c r="F26" s="131">
        <v>226.54</v>
      </c>
      <c r="G26" s="130"/>
    </row>
    <row r="27" spans="1:7">
      <c r="A27" s="129" t="s">
        <v>200</v>
      </c>
      <c r="B27" s="129" t="s">
        <v>238</v>
      </c>
      <c r="C27" s="129" t="s">
        <v>239</v>
      </c>
      <c r="D27" s="129" t="s">
        <v>201</v>
      </c>
      <c r="E27" s="129" t="s">
        <v>202</v>
      </c>
      <c r="F27" s="131">
        <v>33.299999999999997</v>
      </c>
      <c r="G27" s="130"/>
    </row>
    <row r="28" spans="1:7" ht="22.5">
      <c r="A28" s="129" t="s">
        <v>200</v>
      </c>
      <c r="B28" s="129" t="s">
        <v>240</v>
      </c>
      <c r="C28" s="129" t="s">
        <v>241</v>
      </c>
      <c r="D28" s="129" t="s">
        <v>242</v>
      </c>
      <c r="E28" s="129" t="s">
        <v>202</v>
      </c>
      <c r="F28" s="131">
        <v>350</v>
      </c>
      <c r="G28" s="130"/>
    </row>
    <row r="29" spans="1:7">
      <c r="A29" s="129" t="s">
        <v>200</v>
      </c>
      <c r="B29" s="129" t="s">
        <v>243</v>
      </c>
      <c r="C29" s="129" t="s">
        <v>244</v>
      </c>
      <c r="D29" s="129" t="s">
        <v>245</v>
      </c>
      <c r="E29" s="129" t="s">
        <v>202</v>
      </c>
      <c r="F29" s="131">
        <v>101.71</v>
      </c>
      <c r="G29" s="130"/>
    </row>
    <row r="30" spans="1:7">
      <c r="A30" s="129" t="s">
        <v>200</v>
      </c>
      <c r="B30" s="129"/>
      <c r="C30" s="129" t="s">
        <v>134</v>
      </c>
      <c r="D30" s="129" t="s">
        <v>246</v>
      </c>
      <c r="E30" s="129" t="s">
        <v>202</v>
      </c>
      <c r="F30" s="131">
        <v>53.04</v>
      </c>
      <c r="G30" s="130"/>
    </row>
    <row r="31" spans="1:7">
      <c r="A31" s="129" t="s">
        <v>200</v>
      </c>
      <c r="B31" s="129"/>
      <c r="C31" s="129" t="s">
        <v>134</v>
      </c>
      <c r="D31" s="129" t="s">
        <v>247</v>
      </c>
      <c r="E31" s="129" t="s">
        <v>202</v>
      </c>
      <c r="F31" s="131">
        <v>2089.33</v>
      </c>
      <c r="G31" s="130"/>
    </row>
    <row r="32" spans="1:7">
      <c r="A32" s="129" t="s">
        <v>200</v>
      </c>
      <c r="B32" s="129"/>
      <c r="C32" s="129" t="s">
        <v>134</v>
      </c>
      <c r="D32" s="129" t="s">
        <v>248</v>
      </c>
      <c r="E32" s="129" t="s">
        <v>202</v>
      </c>
      <c r="F32" s="131">
        <v>33.869999999999997</v>
      </c>
      <c r="G32" s="130"/>
    </row>
    <row r="33" spans="1:7">
      <c r="A33" s="129" t="s">
        <v>200</v>
      </c>
      <c r="B33" s="129" t="s">
        <v>179</v>
      </c>
      <c r="C33" s="129" t="s">
        <v>146</v>
      </c>
      <c r="D33" s="129" t="s">
        <v>249</v>
      </c>
      <c r="E33" s="129" t="s">
        <v>202</v>
      </c>
      <c r="F33" s="131">
        <v>6800</v>
      </c>
      <c r="G33" s="130"/>
    </row>
    <row r="34" spans="1:7">
      <c r="A34" s="129" t="s">
        <v>200</v>
      </c>
      <c r="B34" s="129" t="s">
        <v>179</v>
      </c>
      <c r="C34" s="129" t="s">
        <v>146</v>
      </c>
      <c r="D34" s="129" t="s">
        <v>250</v>
      </c>
      <c r="E34" s="129" t="s">
        <v>202</v>
      </c>
      <c r="F34" s="131">
        <v>3168</v>
      </c>
      <c r="G34" s="130"/>
    </row>
    <row r="35" spans="1:7">
      <c r="A35" s="129" t="s">
        <v>221</v>
      </c>
      <c r="B35" s="129" t="s">
        <v>156</v>
      </c>
      <c r="C35" s="129" t="s">
        <v>150</v>
      </c>
      <c r="D35" s="129" t="s">
        <v>201</v>
      </c>
      <c r="E35" s="129" t="s">
        <v>202</v>
      </c>
      <c r="F35" s="131">
        <v>4315</v>
      </c>
      <c r="G35" s="130"/>
    </row>
    <row r="36" spans="1:7">
      <c r="A36" s="129" t="s">
        <v>200</v>
      </c>
      <c r="B36" s="129" t="s">
        <v>251</v>
      </c>
      <c r="C36" s="129" t="s">
        <v>150</v>
      </c>
      <c r="D36" s="129" t="s">
        <v>252</v>
      </c>
      <c r="E36" s="129" t="s">
        <v>202</v>
      </c>
      <c r="F36" s="131">
        <v>2858.69</v>
      </c>
      <c r="G36" s="130"/>
    </row>
    <row r="37" spans="1:7">
      <c r="A37" s="129" t="s">
        <v>200</v>
      </c>
      <c r="B37" s="129" t="s">
        <v>253</v>
      </c>
      <c r="C37" s="129" t="s">
        <v>254</v>
      </c>
      <c r="D37" s="129" t="s">
        <v>201</v>
      </c>
      <c r="E37" s="129" t="s">
        <v>202</v>
      </c>
      <c r="F37" s="131">
        <v>29.7</v>
      </c>
      <c r="G37" s="130"/>
    </row>
    <row r="38" spans="1:7">
      <c r="A38" s="129" t="s">
        <v>200</v>
      </c>
      <c r="B38" s="129" t="s">
        <v>255</v>
      </c>
      <c r="C38" s="129" t="s">
        <v>256</v>
      </c>
      <c r="D38" s="129" t="s">
        <v>257</v>
      </c>
      <c r="E38" s="129" t="s">
        <v>202</v>
      </c>
      <c r="F38" s="131">
        <v>267.83</v>
      </c>
      <c r="G38" s="130"/>
    </row>
    <row r="39" spans="1:7">
      <c r="A39" s="129" t="s">
        <v>200</v>
      </c>
      <c r="B39" s="129" t="s">
        <v>258</v>
      </c>
      <c r="C39" s="129" t="s">
        <v>259</v>
      </c>
      <c r="D39" s="129" t="s">
        <v>260</v>
      </c>
      <c r="E39" s="129" t="s">
        <v>202</v>
      </c>
      <c r="F39" s="131">
        <v>4585.79</v>
      </c>
      <c r="G39" s="130"/>
    </row>
    <row r="40" spans="1:7">
      <c r="A40" s="132" t="s">
        <v>98</v>
      </c>
      <c r="B40" s="129" t="s">
        <v>86</v>
      </c>
      <c r="C40" s="129" t="s">
        <v>86</v>
      </c>
      <c r="D40" s="129" t="s">
        <v>86</v>
      </c>
      <c r="E40" s="129" t="s">
        <v>86</v>
      </c>
      <c r="F40" s="133">
        <v>54901.99</v>
      </c>
      <c r="G40" s="130"/>
    </row>
  </sheetData>
  <mergeCells count="3">
    <mergeCell ref="A2:G2"/>
    <mergeCell ref="A1:G1"/>
    <mergeCell ref="A3:G3"/>
  </mergeCells>
  <pageMargins left="0.7" right="0.7" top="0.75" bottom="0.75" header="0.3" footer="0.3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0"/>
  <sheetViews>
    <sheetView zoomScale="115" zoomScaleNormal="115" workbookViewId="0">
      <pane xSplit="10185" ySplit="1980" topLeftCell="I1" activePane="bottomRight"/>
      <selection pane="topRight" activeCell="C1" sqref="C1"/>
      <selection pane="bottomLeft" activeCell="B29" sqref="B29"/>
      <selection pane="bottomRight" activeCell="S8" sqref="S8"/>
    </sheetView>
  </sheetViews>
  <sheetFormatPr defaultRowHeight="15"/>
  <cols>
    <col min="1" max="1" width="47.5703125" bestFit="1" customWidth="1"/>
    <col min="2" max="2" width="32.5703125" bestFit="1" customWidth="1"/>
    <col min="3" max="3" width="9.85546875" bestFit="1" customWidth="1"/>
    <col min="19" max="19" width="10.42578125" bestFit="1" customWidth="1"/>
    <col min="20" max="20" width="12.85546875" bestFit="1" customWidth="1"/>
    <col min="21" max="21" width="13.28515625" bestFit="1" customWidth="1"/>
  </cols>
  <sheetData>
    <row r="1" spans="1:20" ht="22.5" customHeight="1">
      <c r="A1" s="170" t="s">
        <v>83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ht="18" customHeight="1">
      <c r="A2" s="171" t="s">
        <v>261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0" ht="15" customHeight="1">
      <c r="A3" s="172" t="s">
        <v>262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16.5" customHeight="1">
      <c r="A4" s="139" t="s">
        <v>263</v>
      </c>
      <c r="B4" s="139" t="s">
        <v>264</v>
      </c>
      <c r="C4" s="140" t="s">
        <v>265</v>
      </c>
      <c r="D4" s="140" t="s">
        <v>266</v>
      </c>
      <c r="E4" s="140" t="s">
        <v>267</v>
      </c>
      <c r="F4" s="140" t="s">
        <v>268</v>
      </c>
      <c r="G4" s="140" t="s">
        <v>269</v>
      </c>
      <c r="H4" s="140" t="s">
        <v>270</v>
      </c>
      <c r="I4" s="140" t="s">
        <v>271</v>
      </c>
      <c r="J4" s="140" t="s">
        <v>272</v>
      </c>
      <c r="K4" s="140" t="s">
        <v>273</v>
      </c>
      <c r="L4" s="140" t="s">
        <v>274</v>
      </c>
      <c r="M4" s="140" t="s">
        <v>275</v>
      </c>
      <c r="N4" s="140" t="s">
        <v>276</v>
      </c>
      <c r="O4" s="140" t="s">
        <v>277</v>
      </c>
      <c r="P4" s="140" t="s">
        <v>278</v>
      </c>
      <c r="Q4" s="140" t="s">
        <v>279</v>
      </c>
      <c r="R4" s="140" t="s">
        <v>280</v>
      </c>
      <c r="S4" s="140" t="s">
        <v>281</v>
      </c>
      <c r="T4" s="141"/>
    </row>
    <row r="5" spans="1:20" s="69" customFormat="1" ht="16.5" customHeight="1">
      <c r="A5" s="157"/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8">
        <v>402006.73</v>
      </c>
      <c r="T5" s="141"/>
    </row>
    <row r="6" spans="1:20" ht="15" customHeight="1">
      <c r="A6" s="120" t="s">
        <v>282</v>
      </c>
      <c r="B6" s="120" t="s">
        <v>283</v>
      </c>
      <c r="C6" s="122">
        <v>-24129.16</v>
      </c>
      <c r="D6" s="122">
        <v>10636.13</v>
      </c>
      <c r="E6" s="122">
        <v>5444.04</v>
      </c>
      <c r="F6" s="122">
        <v>6894.8</v>
      </c>
      <c r="G6" s="122">
        <v>3104.03</v>
      </c>
      <c r="H6" s="122">
        <v>-6000.24</v>
      </c>
      <c r="I6" s="122">
        <v>-704.99</v>
      </c>
      <c r="J6" s="122">
        <v>-4.18</v>
      </c>
      <c r="K6" s="122">
        <v>3629.65</v>
      </c>
      <c r="L6" s="122">
        <v>3917.48</v>
      </c>
      <c r="M6" s="122">
        <v>-59.22</v>
      </c>
      <c r="N6" s="122">
        <v>-442.64</v>
      </c>
      <c r="O6" s="122">
        <v>126.13</v>
      </c>
      <c r="P6" s="122">
        <v>9428.94</v>
      </c>
      <c r="Q6" s="122">
        <v>2276.5300000000002</v>
      </c>
      <c r="R6" s="122">
        <v>-9952.24</v>
      </c>
      <c r="S6" s="122">
        <v>4165.0600000000004</v>
      </c>
      <c r="T6" s="141"/>
    </row>
    <row r="7" spans="1:20" ht="15" customHeight="1">
      <c r="A7" s="120" t="s">
        <v>284</v>
      </c>
      <c r="B7" s="120" t="s">
        <v>285</v>
      </c>
      <c r="C7" s="122">
        <v>-9575.06</v>
      </c>
      <c r="D7" s="122">
        <v>0</v>
      </c>
      <c r="E7" s="122">
        <v>0</v>
      </c>
      <c r="F7" s="122">
        <v>0</v>
      </c>
      <c r="G7" s="122">
        <v>0</v>
      </c>
      <c r="H7" s="122">
        <v>0</v>
      </c>
      <c r="I7" s="122">
        <v>0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2">
        <v>0</v>
      </c>
      <c r="R7" s="122">
        <v>0</v>
      </c>
      <c r="S7" s="122">
        <v>-9575.06</v>
      </c>
      <c r="T7" s="141"/>
    </row>
    <row r="8" spans="1:20" ht="15" customHeight="1">
      <c r="A8" s="123" t="s">
        <v>286</v>
      </c>
      <c r="B8" s="120" t="s">
        <v>86</v>
      </c>
      <c r="C8" s="124">
        <v>-33704.22</v>
      </c>
      <c r="D8" s="124">
        <v>10636.13</v>
      </c>
      <c r="E8" s="124">
        <v>5444.04</v>
      </c>
      <c r="F8" s="124">
        <v>6894.8</v>
      </c>
      <c r="G8" s="124">
        <v>3104.03</v>
      </c>
      <c r="H8" s="124">
        <v>-6000.24</v>
      </c>
      <c r="I8" s="124">
        <v>-704.99</v>
      </c>
      <c r="J8" s="124">
        <v>-4.18</v>
      </c>
      <c r="K8" s="124">
        <v>3629.65</v>
      </c>
      <c r="L8" s="124">
        <v>3917.48</v>
      </c>
      <c r="M8" s="124">
        <v>-59.22</v>
      </c>
      <c r="N8" s="124">
        <v>-442.64</v>
      </c>
      <c r="O8" s="124">
        <v>126.13</v>
      </c>
      <c r="P8" s="124">
        <v>9428.94</v>
      </c>
      <c r="Q8" s="124">
        <v>2276.5300000000002</v>
      </c>
      <c r="R8" s="124">
        <v>-9952.24</v>
      </c>
      <c r="S8" s="124">
        <v>-5410</v>
      </c>
      <c r="T8" s="183">
        <f>+S5++S6+S7+6788.89</f>
        <v>403385.62</v>
      </c>
    </row>
    <row r="9" spans="1:20" ht="15" customHeight="1">
      <c r="A9" s="123" t="s">
        <v>287</v>
      </c>
      <c r="B9" s="120" t="s">
        <v>86</v>
      </c>
      <c r="C9" s="124">
        <v>-33704.22</v>
      </c>
      <c r="D9" s="124">
        <v>10636.13</v>
      </c>
      <c r="E9" s="124">
        <v>5444.04</v>
      </c>
      <c r="F9" s="124">
        <v>6894.8</v>
      </c>
      <c r="G9" s="124">
        <v>3104.03</v>
      </c>
      <c r="H9" s="124">
        <v>-6000.24</v>
      </c>
      <c r="I9" s="124">
        <v>-704.99</v>
      </c>
      <c r="J9" s="124">
        <v>-4.18</v>
      </c>
      <c r="K9" s="124">
        <v>3629.65</v>
      </c>
      <c r="L9" s="124">
        <v>3917.48</v>
      </c>
      <c r="M9" s="124">
        <v>-59.22</v>
      </c>
      <c r="N9" s="124">
        <v>-442.64</v>
      </c>
      <c r="O9" s="124">
        <v>126.13</v>
      </c>
      <c r="P9" s="124">
        <v>9428.94</v>
      </c>
      <c r="Q9" s="124">
        <v>2276.5300000000002</v>
      </c>
      <c r="R9" s="124">
        <v>-9952.24</v>
      </c>
      <c r="S9" s="124">
        <v>-5410</v>
      </c>
      <c r="T9" s="141"/>
    </row>
    <row r="10" spans="1:20" ht="15" customHeight="1">
      <c r="A10" s="120" t="s">
        <v>288</v>
      </c>
      <c r="B10" s="120" t="s">
        <v>289</v>
      </c>
      <c r="C10" s="122">
        <v>-14566.85</v>
      </c>
      <c r="D10" s="122">
        <v>0</v>
      </c>
      <c r="E10" s="122">
        <v>-489.89</v>
      </c>
      <c r="F10" s="122">
        <v>0</v>
      </c>
      <c r="G10" s="122">
        <v>-762.68</v>
      </c>
      <c r="H10" s="122">
        <v>0</v>
      </c>
      <c r="I10" s="122">
        <v>204.18</v>
      </c>
      <c r="J10" s="122">
        <v>-4.18</v>
      </c>
      <c r="K10" s="122">
        <v>-1966.19</v>
      </c>
      <c r="L10" s="122">
        <v>0</v>
      </c>
      <c r="M10" s="122">
        <v>314</v>
      </c>
      <c r="N10" s="122">
        <v>0</v>
      </c>
      <c r="O10" s="122">
        <v>128.41</v>
      </c>
      <c r="P10" s="122">
        <v>0</v>
      </c>
      <c r="Q10" s="122">
        <v>0</v>
      </c>
      <c r="R10" s="122">
        <v>0</v>
      </c>
      <c r="S10" s="122">
        <v>-17143.2</v>
      </c>
      <c r="T10" s="141"/>
    </row>
    <row r="11" spans="1:20" ht="15" customHeight="1">
      <c r="A11" s="120" t="s">
        <v>290</v>
      </c>
      <c r="B11" s="120" t="s">
        <v>291</v>
      </c>
      <c r="C11" s="122">
        <v>-1600.71</v>
      </c>
      <c r="D11" s="122">
        <v>0</v>
      </c>
      <c r="E11" s="122">
        <v>0</v>
      </c>
      <c r="F11" s="122">
        <v>0</v>
      </c>
      <c r="G11" s="122">
        <v>-4.12</v>
      </c>
      <c r="H11" s="122">
        <v>0</v>
      </c>
      <c r="I11" s="122">
        <v>-41.45</v>
      </c>
      <c r="J11" s="122">
        <v>0</v>
      </c>
      <c r="K11" s="122">
        <v>-144.97</v>
      </c>
      <c r="L11" s="122">
        <v>0</v>
      </c>
      <c r="M11" s="122">
        <v>0</v>
      </c>
      <c r="N11" s="122">
        <v>0</v>
      </c>
      <c r="O11" s="122">
        <v>0</v>
      </c>
      <c r="P11" s="122">
        <v>0</v>
      </c>
      <c r="Q11" s="122">
        <v>0</v>
      </c>
      <c r="R11" s="122">
        <v>0</v>
      </c>
      <c r="S11" s="122">
        <v>-1791.25</v>
      </c>
      <c r="T11" s="141"/>
    </row>
    <row r="12" spans="1:20" ht="15" customHeight="1">
      <c r="A12" s="120" t="s">
        <v>292</v>
      </c>
      <c r="B12" s="120" t="s">
        <v>293</v>
      </c>
      <c r="C12" s="122">
        <v>-805.97</v>
      </c>
      <c r="D12" s="122">
        <v>0</v>
      </c>
      <c r="E12" s="122">
        <v>-25.53</v>
      </c>
      <c r="F12" s="122">
        <v>0</v>
      </c>
      <c r="G12" s="122">
        <v>-78.37</v>
      </c>
      <c r="H12" s="122">
        <v>0</v>
      </c>
      <c r="I12" s="122">
        <v>-1.84</v>
      </c>
      <c r="J12" s="122">
        <v>0</v>
      </c>
      <c r="K12" s="122">
        <v>-53.5</v>
      </c>
      <c r="L12" s="122">
        <v>0</v>
      </c>
      <c r="M12" s="122">
        <v>6.06</v>
      </c>
      <c r="N12" s="122">
        <v>0</v>
      </c>
      <c r="O12" s="122">
        <v>-44.89</v>
      </c>
      <c r="P12" s="122">
        <v>0</v>
      </c>
      <c r="Q12" s="122">
        <v>0</v>
      </c>
      <c r="R12" s="122">
        <v>0</v>
      </c>
      <c r="S12" s="122">
        <v>-1004.04</v>
      </c>
      <c r="T12" s="141"/>
    </row>
    <row r="13" spans="1:20" ht="15" customHeight="1">
      <c r="A13" s="120" t="s">
        <v>294</v>
      </c>
      <c r="B13" s="120" t="s">
        <v>295</v>
      </c>
      <c r="C13" s="122">
        <v>2.54</v>
      </c>
      <c r="D13" s="122">
        <v>0</v>
      </c>
      <c r="E13" s="122">
        <v>-1</v>
      </c>
      <c r="F13" s="122">
        <v>0</v>
      </c>
      <c r="G13" s="122">
        <v>-24.89</v>
      </c>
      <c r="H13" s="122">
        <v>0</v>
      </c>
      <c r="I13" s="122">
        <v>0.49</v>
      </c>
      <c r="J13" s="122">
        <v>0</v>
      </c>
      <c r="K13" s="122">
        <v>-4.07</v>
      </c>
      <c r="L13" s="122">
        <v>0</v>
      </c>
      <c r="M13" s="122">
        <v>1</v>
      </c>
      <c r="N13" s="122">
        <v>0</v>
      </c>
      <c r="O13" s="122">
        <v>-1</v>
      </c>
      <c r="P13" s="122">
        <v>0</v>
      </c>
      <c r="Q13" s="122">
        <v>0</v>
      </c>
      <c r="R13" s="122">
        <v>0</v>
      </c>
      <c r="S13" s="122">
        <v>-26.93</v>
      </c>
      <c r="T13" s="141"/>
    </row>
    <row r="14" spans="1:20" ht="15" customHeight="1">
      <c r="A14" s="120" t="s">
        <v>296</v>
      </c>
      <c r="B14" s="120" t="s">
        <v>297</v>
      </c>
      <c r="C14" s="122">
        <v>-20609.150000000001</v>
      </c>
      <c r="D14" s="122">
        <v>0</v>
      </c>
      <c r="E14" s="122">
        <v>-683.24</v>
      </c>
      <c r="F14" s="122">
        <v>0</v>
      </c>
      <c r="G14" s="122">
        <v>-1134.21</v>
      </c>
      <c r="H14" s="122">
        <v>0</v>
      </c>
      <c r="I14" s="122">
        <v>352.96</v>
      </c>
      <c r="J14" s="122">
        <v>0</v>
      </c>
      <c r="K14" s="122">
        <v>-2865.09</v>
      </c>
      <c r="L14" s="122">
        <v>0</v>
      </c>
      <c r="M14" s="122">
        <v>513.91999999999996</v>
      </c>
      <c r="N14" s="122">
        <v>0</v>
      </c>
      <c r="O14" s="122">
        <v>369.26</v>
      </c>
      <c r="P14" s="122">
        <v>0</v>
      </c>
      <c r="Q14" s="122">
        <v>0</v>
      </c>
      <c r="R14" s="122">
        <v>0</v>
      </c>
      <c r="S14" s="122">
        <v>-24055.55</v>
      </c>
      <c r="T14" s="141"/>
    </row>
    <row r="15" spans="1:20" ht="15" customHeight="1">
      <c r="A15" s="120" t="s">
        <v>298</v>
      </c>
      <c r="B15" s="120" t="s">
        <v>299</v>
      </c>
      <c r="C15" s="122">
        <v>-3808.56</v>
      </c>
      <c r="D15" s="122">
        <v>0</v>
      </c>
      <c r="E15" s="122">
        <v>-1.31</v>
      </c>
      <c r="F15" s="122">
        <v>0</v>
      </c>
      <c r="G15" s="122">
        <v>-11.43</v>
      </c>
      <c r="H15" s="122">
        <v>0</v>
      </c>
      <c r="I15" s="122">
        <v>-62.81</v>
      </c>
      <c r="J15" s="122">
        <v>0</v>
      </c>
      <c r="K15" s="122">
        <v>-222.73</v>
      </c>
      <c r="L15" s="122">
        <v>0</v>
      </c>
      <c r="M15" s="122">
        <v>0</v>
      </c>
      <c r="N15" s="122">
        <v>0</v>
      </c>
      <c r="O15" s="122">
        <v>-3.95</v>
      </c>
      <c r="P15" s="122">
        <v>0</v>
      </c>
      <c r="Q15" s="122">
        <v>0</v>
      </c>
      <c r="R15" s="122">
        <v>0</v>
      </c>
      <c r="S15" s="122">
        <v>-4110.79</v>
      </c>
      <c r="T15" s="141"/>
    </row>
    <row r="16" spans="1:20" ht="15" customHeight="1">
      <c r="A16" s="120" t="s">
        <v>300</v>
      </c>
      <c r="B16" s="120" t="s">
        <v>301</v>
      </c>
      <c r="C16" s="122">
        <v>21.51</v>
      </c>
      <c r="D16" s="122">
        <v>0</v>
      </c>
      <c r="E16" s="122">
        <v>-1.1499999999999999</v>
      </c>
      <c r="F16" s="122">
        <v>0</v>
      </c>
      <c r="G16" s="122">
        <v>-29.18</v>
      </c>
      <c r="H16" s="122">
        <v>0</v>
      </c>
      <c r="I16" s="122">
        <v>0.56999999999999995</v>
      </c>
      <c r="J16" s="122">
        <v>0</v>
      </c>
      <c r="K16" s="122">
        <v>-4.6900000000000004</v>
      </c>
      <c r="L16" s="122">
        <v>0</v>
      </c>
      <c r="M16" s="122">
        <v>1.1499999999999999</v>
      </c>
      <c r="N16" s="122">
        <v>0</v>
      </c>
      <c r="O16" s="122">
        <v>-3.45</v>
      </c>
      <c r="P16" s="122">
        <v>0</v>
      </c>
      <c r="Q16" s="122">
        <v>0</v>
      </c>
      <c r="R16" s="122">
        <v>0</v>
      </c>
      <c r="S16" s="122">
        <v>-15.24</v>
      </c>
      <c r="T16" s="141"/>
    </row>
    <row r="17" spans="1:21" ht="15" customHeight="1">
      <c r="A17" s="120" t="s">
        <v>302</v>
      </c>
      <c r="B17" s="120" t="s">
        <v>303</v>
      </c>
      <c r="C17" s="122">
        <v>-3320.47</v>
      </c>
      <c r="D17" s="122">
        <v>0</v>
      </c>
      <c r="E17" s="122">
        <v>-69.260000000000005</v>
      </c>
      <c r="F17" s="122">
        <v>0</v>
      </c>
      <c r="G17" s="122">
        <v>-281.02999999999997</v>
      </c>
      <c r="H17" s="122">
        <v>0</v>
      </c>
      <c r="I17" s="122">
        <v>48.92</v>
      </c>
      <c r="J17" s="122">
        <v>0</v>
      </c>
      <c r="K17" s="122">
        <v>-453.84</v>
      </c>
      <c r="L17" s="122">
        <v>0</v>
      </c>
      <c r="M17" s="122">
        <v>74.709999999999994</v>
      </c>
      <c r="N17" s="122">
        <v>0</v>
      </c>
      <c r="O17" s="122">
        <v>108.23</v>
      </c>
      <c r="P17" s="122">
        <v>0</v>
      </c>
      <c r="Q17" s="122">
        <v>0</v>
      </c>
      <c r="R17" s="122">
        <v>0</v>
      </c>
      <c r="S17" s="122">
        <v>-3892.74</v>
      </c>
      <c r="T17" s="141"/>
    </row>
    <row r="18" spans="1:21" ht="15" customHeight="1">
      <c r="A18" s="120" t="s">
        <v>304</v>
      </c>
      <c r="B18" s="120" t="s">
        <v>305</v>
      </c>
      <c r="C18" s="122">
        <v>-735.21</v>
      </c>
      <c r="D18" s="122">
        <v>0</v>
      </c>
      <c r="E18" s="122">
        <v>-41.16</v>
      </c>
      <c r="F18" s="122">
        <v>0</v>
      </c>
      <c r="G18" s="122">
        <v>0</v>
      </c>
      <c r="H18" s="122">
        <v>0</v>
      </c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  <c r="O18" s="122">
        <v>0</v>
      </c>
      <c r="P18" s="122">
        <v>0</v>
      </c>
      <c r="Q18" s="122">
        <v>0</v>
      </c>
      <c r="R18" s="122">
        <v>0</v>
      </c>
      <c r="S18" s="122">
        <v>-776.37</v>
      </c>
      <c r="T18" s="141"/>
    </row>
    <row r="19" spans="1:21" ht="15" customHeight="1">
      <c r="A19" s="120" t="s">
        <v>306</v>
      </c>
      <c r="B19" s="120" t="s">
        <v>307</v>
      </c>
      <c r="C19" s="122">
        <v>-35473.300000000003</v>
      </c>
      <c r="D19" s="122">
        <v>0</v>
      </c>
      <c r="E19" s="122">
        <v>-967.83</v>
      </c>
      <c r="F19" s="122">
        <v>0</v>
      </c>
      <c r="G19" s="122">
        <v>0</v>
      </c>
      <c r="H19" s="122">
        <v>0</v>
      </c>
      <c r="I19" s="122">
        <v>0</v>
      </c>
      <c r="J19" s="122">
        <v>0</v>
      </c>
      <c r="K19" s="122">
        <v>-3872.87</v>
      </c>
      <c r="L19" s="122">
        <v>0</v>
      </c>
      <c r="M19" s="122">
        <v>0</v>
      </c>
      <c r="N19" s="122">
        <v>0</v>
      </c>
      <c r="O19" s="122">
        <v>-873.46</v>
      </c>
      <c r="P19" s="122">
        <v>0</v>
      </c>
      <c r="Q19" s="122">
        <v>0</v>
      </c>
      <c r="R19" s="122">
        <v>0</v>
      </c>
      <c r="S19" s="122">
        <v>-41187.46</v>
      </c>
      <c r="T19" s="141"/>
    </row>
    <row r="20" spans="1:21" ht="15" customHeight="1">
      <c r="A20" s="120" t="s">
        <v>308</v>
      </c>
      <c r="B20" s="120" t="s">
        <v>309</v>
      </c>
      <c r="C20" s="122">
        <v>-2.44</v>
      </c>
      <c r="D20" s="122">
        <v>0</v>
      </c>
      <c r="E20" s="122">
        <v>0</v>
      </c>
      <c r="F20" s="122">
        <v>0</v>
      </c>
      <c r="G20" s="122">
        <v>0</v>
      </c>
      <c r="H20" s="122">
        <v>0</v>
      </c>
      <c r="I20" s="122">
        <v>0</v>
      </c>
      <c r="J20" s="122">
        <v>0</v>
      </c>
      <c r="K20" s="122">
        <v>-28.86</v>
      </c>
      <c r="L20" s="122">
        <v>0</v>
      </c>
      <c r="M20" s="122">
        <v>0</v>
      </c>
      <c r="N20" s="122">
        <v>0</v>
      </c>
      <c r="O20" s="122">
        <v>0</v>
      </c>
      <c r="P20" s="122">
        <v>0</v>
      </c>
      <c r="Q20" s="122">
        <v>0</v>
      </c>
      <c r="R20" s="122">
        <v>0</v>
      </c>
      <c r="S20" s="122">
        <v>-31.3</v>
      </c>
      <c r="T20" s="141"/>
    </row>
    <row r="21" spans="1:21" ht="15" customHeight="1">
      <c r="A21" s="120" t="s">
        <v>310</v>
      </c>
      <c r="B21" s="120" t="s">
        <v>311</v>
      </c>
      <c r="C21" s="122">
        <v>594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2">
        <v>0</v>
      </c>
      <c r="P21" s="122">
        <v>0</v>
      </c>
      <c r="Q21" s="122">
        <v>0</v>
      </c>
      <c r="R21" s="122">
        <v>0</v>
      </c>
      <c r="S21" s="122">
        <v>594</v>
      </c>
      <c r="T21" s="141"/>
    </row>
    <row r="22" spans="1:21" ht="15" customHeight="1">
      <c r="A22" s="123" t="s">
        <v>312</v>
      </c>
      <c r="B22" s="120" t="s">
        <v>86</v>
      </c>
      <c r="C22" s="124">
        <v>-80304.61</v>
      </c>
      <c r="D22" s="124">
        <v>0</v>
      </c>
      <c r="E22" s="124">
        <v>-2280.37</v>
      </c>
      <c r="F22" s="124">
        <v>0</v>
      </c>
      <c r="G22" s="124">
        <v>-2325.91</v>
      </c>
      <c r="H22" s="124">
        <v>0</v>
      </c>
      <c r="I22" s="124">
        <v>501.02</v>
      </c>
      <c r="J22" s="124">
        <v>-4.18</v>
      </c>
      <c r="K22" s="124">
        <v>-9616.81</v>
      </c>
      <c r="L22" s="124">
        <v>0</v>
      </c>
      <c r="M22" s="124">
        <v>910.84</v>
      </c>
      <c r="N22" s="124">
        <v>0</v>
      </c>
      <c r="O22" s="124">
        <v>-320.85000000000002</v>
      </c>
      <c r="P22" s="124">
        <v>0</v>
      </c>
      <c r="Q22" s="124">
        <v>0</v>
      </c>
      <c r="R22" s="124">
        <v>0</v>
      </c>
      <c r="S22" s="124">
        <v>-93440.87</v>
      </c>
      <c r="T22" s="141"/>
    </row>
    <row r="23" spans="1:21" ht="15" customHeight="1">
      <c r="A23" s="120" t="s">
        <v>313</v>
      </c>
      <c r="B23" s="120" t="s">
        <v>314</v>
      </c>
      <c r="C23" s="122">
        <v>0</v>
      </c>
      <c r="D23" s="122">
        <v>0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  <c r="P23" s="122">
        <v>0</v>
      </c>
      <c r="Q23" s="122">
        <v>2544.36</v>
      </c>
      <c r="R23" s="122">
        <v>1297.45</v>
      </c>
      <c r="S23" s="122">
        <v>3841.81</v>
      </c>
      <c r="T23" s="141"/>
    </row>
    <row r="24" spans="1:21" ht="15" customHeight="1">
      <c r="A24" s="120" t="s">
        <v>315</v>
      </c>
      <c r="B24" s="120" t="s">
        <v>316</v>
      </c>
      <c r="C24" s="122">
        <v>158025.45000000001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122">
        <v>0</v>
      </c>
      <c r="P24" s="122">
        <v>0</v>
      </c>
      <c r="Q24" s="122">
        <v>0</v>
      </c>
      <c r="R24" s="122">
        <v>0</v>
      </c>
      <c r="S24" s="122">
        <v>158025.45000000001</v>
      </c>
      <c r="T24" s="141"/>
    </row>
    <row r="25" spans="1:21" ht="15" customHeight="1">
      <c r="A25" s="120" t="s">
        <v>317</v>
      </c>
      <c r="B25" s="120" t="s">
        <v>318</v>
      </c>
      <c r="C25" s="122">
        <v>0</v>
      </c>
      <c r="D25" s="122">
        <v>0</v>
      </c>
      <c r="E25" s="122">
        <v>0</v>
      </c>
      <c r="F25" s="122">
        <v>0</v>
      </c>
      <c r="G25" s="122">
        <v>0</v>
      </c>
      <c r="H25" s="122"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2">
        <v>0</v>
      </c>
      <c r="O25" s="122">
        <v>11948.99</v>
      </c>
      <c r="P25" s="122">
        <v>9428.94</v>
      </c>
      <c r="Q25" s="122">
        <v>0</v>
      </c>
      <c r="R25" s="122">
        <v>0</v>
      </c>
      <c r="S25" s="122">
        <v>21377.93</v>
      </c>
      <c r="T25" s="141"/>
    </row>
    <row r="26" spans="1:21" ht="15" customHeight="1">
      <c r="A26" s="120" t="s">
        <v>319</v>
      </c>
      <c r="B26" s="120" t="s">
        <v>320</v>
      </c>
      <c r="C26" s="122">
        <v>0</v>
      </c>
      <c r="D26" s="122">
        <v>10636.13</v>
      </c>
      <c r="E26" s="122">
        <v>9559.31</v>
      </c>
      <c r="F26" s="122">
        <v>6894.8</v>
      </c>
      <c r="G26" s="122">
        <v>9619.18</v>
      </c>
      <c r="H26" s="122">
        <v>0</v>
      </c>
      <c r="I26" s="122">
        <v>2447.8200000000002</v>
      </c>
      <c r="J26" s="122">
        <v>0</v>
      </c>
      <c r="K26" s="122">
        <v>13246.46</v>
      </c>
      <c r="L26" s="122">
        <v>6930.83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59334.53</v>
      </c>
      <c r="T26" s="141"/>
      <c r="U26" s="142">
        <f>+S26+S25+S24+S23</f>
        <v>242579.72</v>
      </c>
    </row>
    <row r="27" spans="1:21" ht="15" customHeight="1">
      <c r="A27" s="120" t="s">
        <v>321</v>
      </c>
      <c r="B27" s="120" t="s">
        <v>322</v>
      </c>
      <c r="C27" s="122">
        <v>0</v>
      </c>
      <c r="D27" s="122">
        <v>0</v>
      </c>
      <c r="E27" s="122">
        <v>-1442.31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44">
        <v>-1442.31</v>
      </c>
      <c r="T27" s="141"/>
      <c r="U27" s="143">
        <f>SUM(S27:S103)</f>
        <v>-64618.259999999987</v>
      </c>
    </row>
    <row r="28" spans="1:21" ht="15" customHeight="1">
      <c r="A28" s="120" t="s">
        <v>321</v>
      </c>
      <c r="B28" s="120" t="s">
        <v>323</v>
      </c>
      <c r="C28" s="122">
        <v>0</v>
      </c>
      <c r="D28" s="122">
        <v>0</v>
      </c>
      <c r="E28" s="122">
        <v>0</v>
      </c>
      <c r="F28" s="122">
        <v>0</v>
      </c>
      <c r="G28" s="122">
        <v>-3292.3</v>
      </c>
      <c r="H28" s="122">
        <v>0</v>
      </c>
      <c r="I28" s="122">
        <v>0</v>
      </c>
      <c r="J28" s="122">
        <v>0</v>
      </c>
      <c r="K28" s="122">
        <v>0</v>
      </c>
      <c r="L28" s="122">
        <v>0</v>
      </c>
      <c r="M28" s="122">
        <v>0</v>
      </c>
      <c r="N28" s="122">
        <v>0</v>
      </c>
      <c r="O28" s="122">
        <v>0</v>
      </c>
      <c r="P28" s="122">
        <v>0</v>
      </c>
      <c r="Q28" s="122">
        <v>0</v>
      </c>
      <c r="R28" s="122">
        <v>0</v>
      </c>
      <c r="S28" s="144">
        <v>-3292.3</v>
      </c>
      <c r="T28" s="141"/>
    </row>
    <row r="29" spans="1:21" ht="15" customHeight="1">
      <c r="A29" s="120" t="s">
        <v>321</v>
      </c>
      <c r="B29" s="120" t="s">
        <v>324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-1646.15</v>
      </c>
      <c r="P29" s="122">
        <v>0</v>
      </c>
      <c r="Q29" s="122">
        <v>0</v>
      </c>
      <c r="R29" s="122">
        <v>0</v>
      </c>
      <c r="S29" s="144">
        <v>-1646.15</v>
      </c>
      <c r="T29" s="141"/>
    </row>
    <row r="30" spans="1:21" ht="15" customHeight="1">
      <c r="A30" s="120" t="s">
        <v>321</v>
      </c>
      <c r="B30" s="120" t="s">
        <v>325</v>
      </c>
      <c r="C30" s="122">
        <v>0</v>
      </c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-2683.72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44">
        <v>-2683.72</v>
      </c>
      <c r="T30" s="141"/>
    </row>
    <row r="31" spans="1:21" ht="15" customHeight="1">
      <c r="A31" s="120" t="s">
        <v>321</v>
      </c>
      <c r="B31" s="120" t="s">
        <v>326</v>
      </c>
      <c r="C31" s="122">
        <v>-11728.86</v>
      </c>
      <c r="D31" s="122">
        <v>0</v>
      </c>
      <c r="E31" s="122">
        <v>0</v>
      </c>
      <c r="F31" s="122">
        <v>0</v>
      </c>
      <c r="G31" s="122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0</v>
      </c>
      <c r="S31" s="144">
        <v>-11728.86</v>
      </c>
      <c r="T31" s="141"/>
    </row>
    <row r="32" spans="1:21" ht="15" customHeight="1">
      <c r="A32" s="120" t="s">
        <v>321</v>
      </c>
      <c r="B32" s="120" t="s">
        <v>327</v>
      </c>
      <c r="C32" s="122">
        <v>0</v>
      </c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-4938.46</v>
      </c>
      <c r="P32" s="122">
        <v>0</v>
      </c>
      <c r="Q32" s="122">
        <v>0</v>
      </c>
      <c r="R32" s="122">
        <v>0</v>
      </c>
      <c r="S32" s="144">
        <v>-4938.46</v>
      </c>
      <c r="T32" s="141"/>
    </row>
    <row r="33" spans="1:20" ht="15" customHeight="1">
      <c r="A33" s="120" t="s">
        <v>321</v>
      </c>
      <c r="B33" s="120" t="s">
        <v>328</v>
      </c>
      <c r="C33" s="122">
        <v>-4326.93</v>
      </c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-2469.23</v>
      </c>
      <c r="P33" s="122">
        <v>0</v>
      </c>
      <c r="Q33" s="122">
        <v>0</v>
      </c>
      <c r="R33" s="122">
        <v>0</v>
      </c>
      <c r="S33" s="144">
        <v>-6796.16</v>
      </c>
      <c r="T33" s="141"/>
    </row>
    <row r="34" spans="1:20" ht="15" customHeight="1">
      <c r="A34" s="120" t="s">
        <v>321</v>
      </c>
      <c r="B34" s="120" t="s">
        <v>329</v>
      </c>
      <c r="C34" s="122">
        <v>-6557.25</v>
      </c>
      <c r="D34" s="122">
        <v>0</v>
      </c>
      <c r="E34" s="122">
        <v>0</v>
      </c>
      <c r="F34" s="122">
        <v>0</v>
      </c>
      <c r="G34" s="122">
        <v>0</v>
      </c>
      <c r="H34" s="122">
        <v>0</v>
      </c>
      <c r="I34" s="122">
        <v>0</v>
      </c>
      <c r="J34" s="122">
        <v>0</v>
      </c>
      <c r="K34" s="122">
        <v>0</v>
      </c>
      <c r="L34" s="122">
        <v>0</v>
      </c>
      <c r="M34" s="122">
        <v>0</v>
      </c>
      <c r="N34" s="122">
        <v>0</v>
      </c>
      <c r="O34" s="122">
        <v>0</v>
      </c>
      <c r="P34" s="122">
        <v>0</v>
      </c>
      <c r="Q34" s="122">
        <v>0</v>
      </c>
      <c r="R34" s="122">
        <v>0</v>
      </c>
      <c r="S34" s="144">
        <v>-6557.25</v>
      </c>
      <c r="T34" s="141"/>
    </row>
    <row r="35" spans="1:20" ht="15" customHeight="1">
      <c r="A35" s="120" t="s">
        <v>321</v>
      </c>
      <c r="B35" s="120" t="s">
        <v>330</v>
      </c>
      <c r="C35" s="122">
        <v>-8740.26</v>
      </c>
      <c r="D35" s="122">
        <v>0</v>
      </c>
      <c r="E35" s="122">
        <v>0</v>
      </c>
      <c r="F35" s="122">
        <v>0</v>
      </c>
      <c r="G35" s="122">
        <v>0</v>
      </c>
      <c r="H35" s="122">
        <v>0</v>
      </c>
      <c r="I35" s="122">
        <v>0</v>
      </c>
      <c r="J35" s="122">
        <v>0</v>
      </c>
      <c r="K35" s="122">
        <v>0</v>
      </c>
      <c r="L35" s="122">
        <v>0</v>
      </c>
      <c r="M35" s="122">
        <v>0</v>
      </c>
      <c r="N35" s="122">
        <v>0</v>
      </c>
      <c r="O35" s="122">
        <v>0</v>
      </c>
      <c r="P35" s="122">
        <v>0</v>
      </c>
      <c r="Q35" s="122">
        <v>0</v>
      </c>
      <c r="R35" s="122">
        <v>0</v>
      </c>
      <c r="S35" s="144">
        <v>-8740.26</v>
      </c>
      <c r="T35" s="141"/>
    </row>
    <row r="36" spans="1:20" ht="15" customHeight="1">
      <c r="A36" s="120" t="s">
        <v>321</v>
      </c>
      <c r="B36" s="120" t="s">
        <v>331</v>
      </c>
      <c r="C36" s="122">
        <v>-1139.1300000000001</v>
      </c>
      <c r="D36" s="122">
        <v>0</v>
      </c>
      <c r="E36" s="122">
        <v>0</v>
      </c>
      <c r="F36" s="122">
        <v>0</v>
      </c>
      <c r="G36" s="122">
        <v>0</v>
      </c>
      <c r="H36" s="122">
        <v>0</v>
      </c>
      <c r="I36" s="122">
        <v>0</v>
      </c>
      <c r="J36" s="122">
        <v>0</v>
      </c>
      <c r="K36" s="122">
        <v>0</v>
      </c>
      <c r="L36" s="122">
        <v>0</v>
      </c>
      <c r="M36" s="122">
        <v>0</v>
      </c>
      <c r="N36" s="122">
        <v>0</v>
      </c>
      <c r="O36" s="122">
        <v>0</v>
      </c>
      <c r="P36" s="122">
        <v>0</v>
      </c>
      <c r="Q36" s="122">
        <v>0</v>
      </c>
      <c r="R36" s="122">
        <v>0</v>
      </c>
      <c r="S36" s="144">
        <v>-1139.1300000000001</v>
      </c>
      <c r="T36" s="141"/>
    </row>
    <row r="37" spans="1:20" ht="15" customHeight="1">
      <c r="A37" s="120" t="s">
        <v>332</v>
      </c>
      <c r="B37" s="120" t="s">
        <v>333</v>
      </c>
      <c r="C37" s="122">
        <v>0</v>
      </c>
      <c r="D37" s="122">
        <v>0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-460.24</v>
      </c>
      <c r="N37" s="122">
        <v>0</v>
      </c>
      <c r="O37" s="122">
        <v>0</v>
      </c>
      <c r="P37" s="122">
        <v>0</v>
      </c>
      <c r="Q37" s="122">
        <v>0</v>
      </c>
      <c r="R37" s="122">
        <v>0</v>
      </c>
      <c r="S37" s="144">
        <v>-460.24</v>
      </c>
      <c r="T37" s="141"/>
    </row>
    <row r="38" spans="1:20" ht="15" customHeight="1">
      <c r="A38" s="120" t="s">
        <v>332</v>
      </c>
      <c r="B38" s="120" t="s">
        <v>334</v>
      </c>
      <c r="C38" s="122">
        <v>0</v>
      </c>
      <c r="D38" s="122">
        <v>0</v>
      </c>
      <c r="E38" s="122">
        <v>-247.35</v>
      </c>
      <c r="F38" s="122">
        <v>0</v>
      </c>
      <c r="G38" s="122">
        <v>-564.62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122">
        <v>0</v>
      </c>
      <c r="N38" s="122">
        <v>0</v>
      </c>
      <c r="O38" s="122">
        <v>0</v>
      </c>
      <c r="P38" s="122">
        <v>0</v>
      </c>
      <c r="Q38" s="122">
        <v>0</v>
      </c>
      <c r="R38" s="122">
        <v>0</v>
      </c>
      <c r="S38" s="144">
        <v>-811.97</v>
      </c>
      <c r="T38" s="141"/>
    </row>
    <row r="39" spans="1:20" ht="15" customHeight="1">
      <c r="A39" s="120" t="s">
        <v>332</v>
      </c>
      <c r="B39" s="120" t="s">
        <v>335</v>
      </c>
      <c r="C39" s="122">
        <v>0</v>
      </c>
      <c r="D39" s="122"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-460.27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-282.31</v>
      </c>
      <c r="P39" s="122">
        <v>0</v>
      </c>
      <c r="Q39" s="122">
        <v>0</v>
      </c>
      <c r="R39" s="122">
        <v>0</v>
      </c>
      <c r="S39" s="144">
        <v>-742.58</v>
      </c>
      <c r="T39" s="141"/>
    </row>
    <row r="40" spans="1:20" ht="15" customHeight="1">
      <c r="A40" s="120" t="s">
        <v>332</v>
      </c>
      <c r="B40" s="120" t="s">
        <v>336</v>
      </c>
      <c r="C40" s="122">
        <v>-2011.5</v>
      </c>
      <c r="D40" s="122">
        <v>0</v>
      </c>
      <c r="E40" s="122">
        <v>0</v>
      </c>
      <c r="F40" s="122">
        <v>0</v>
      </c>
      <c r="G40" s="122">
        <v>0</v>
      </c>
      <c r="H40" s="122">
        <v>0</v>
      </c>
      <c r="I40" s="122">
        <v>0</v>
      </c>
      <c r="J40" s="122">
        <v>0</v>
      </c>
      <c r="K40" s="122">
        <v>0</v>
      </c>
      <c r="L40" s="122">
        <v>0</v>
      </c>
      <c r="M40" s="122">
        <v>0</v>
      </c>
      <c r="N40" s="122">
        <v>0</v>
      </c>
      <c r="O40" s="122">
        <v>-846.94</v>
      </c>
      <c r="P40" s="122">
        <v>0</v>
      </c>
      <c r="Q40" s="122">
        <v>0</v>
      </c>
      <c r="R40" s="122">
        <v>0</v>
      </c>
      <c r="S40" s="144">
        <v>-2858.44</v>
      </c>
      <c r="T40" s="141"/>
    </row>
    <row r="41" spans="1:20" ht="17.25" customHeight="1">
      <c r="A41" s="120" t="s">
        <v>332</v>
      </c>
      <c r="B41" s="120" t="s">
        <v>337</v>
      </c>
      <c r="C41" s="122">
        <v>-1827.41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122">
        <v>0</v>
      </c>
      <c r="N41" s="122">
        <v>0</v>
      </c>
      <c r="O41" s="122">
        <v>-423.47</v>
      </c>
      <c r="P41" s="122">
        <v>0</v>
      </c>
      <c r="Q41" s="122">
        <v>0</v>
      </c>
      <c r="R41" s="122">
        <v>0</v>
      </c>
      <c r="S41" s="144">
        <v>-2250.88</v>
      </c>
      <c r="T41" s="141"/>
    </row>
    <row r="42" spans="1:20" ht="17.25" customHeight="1">
      <c r="A42" s="120" t="s">
        <v>332</v>
      </c>
      <c r="B42" s="120" t="s">
        <v>338</v>
      </c>
      <c r="C42" s="122">
        <v>-1498.95</v>
      </c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  <c r="M42" s="122">
        <v>0</v>
      </c>
      <c r="N42" s="122">
        <v>0</v>
      </c>
      <c r="O42" s="122">
        <v>0</v>
      </c>
      <c r="P42" s="122">
        <v>0</v>
      </c>
      <c r="Q42" s="122">
        <v>0</v>
      </c>
      <c r="R42" s="122">
        <v>0</v>
      </c>
      <c r="S42" s="144">
        <v>-1498.95</v>
      </c>
      <c r="T42" s="141"/>
    </row>
    <row r="43" spans="1:20" ht="17.25" customHeight="1">
      <c r="A43" s="120" t="s">
        <v>339</v>
      </c>
      <c r="B43" s="120" t="s">
        <v>340</v>
      </c>
      <c r="C43" s="122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-53.68</v>
      </c>
      <c r="N43" s="122">
        <v>0</v>
      </c>
      <c r="O43" s="122">
        <v>0</v>
      </c>
      <c r="P43" s="122">
        <v>0</v>
      </c>
      <c r="Q43" s="122">
        <v>0</v>
      </c>
      <c r="R43" s="122">
        <v>0</v>
      </c>
      <c r="S43" s="144">
        <v>-53.68</v>
      </c>
      <c r="T43" s="141"/>
    </row>
    <row r="44" spans="1:20" ht="17.25" customHeight="1">
      <c r="A44" s="120" t="s">
        <v>339</v>
      </c>
      <c r="B44" s="120" t="s">
        <v>341</v>
      </c>
      <c r="C44" s="122">
        <v>0</v>
      </c>
      <c r="D44" s="122">
        <v>0</v>
      </c>
      <c r="E44" s="122">
        <v>-28.84</v>
      </c>
      <c r="F44" s="122">
        <v>0</v>
      </c>
      <c r="G44" s="122">
        <v>-65.84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  <c r="M44" s="122">
        <v>0</v>
      </c>
      <c r="N44" s="122">
        <v>0</v>
      </c>
      <c r="O44" s="122">
        <v>0</v>
      </c>
      <c r="P44" s="122">
        <v>0</v>
      </c>
      <c r="Q44" s="122">
        <v>0</v>
      </c>
      <c r="R44" s="122">
        <v>0</v>
      </c>
      <c r="S44" s="144">
        <v>-94.68</v>
      </c>
      <c r="T44" s="141"/>
    </row>
    <row r="45" spans="1:20" ht="17.25" customHeight="1">
      <c r="A45" s="120" t="s">
        <v>339</v>
      </c>
      <c r="B45" s="120" t="s">
        <v>342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-53.67</v>
      </c>
      <c r="J45" s="122">
        <v>0</v>
      </c>
      <c r="K45" s="122">
        <v>0</v>
      </c>
      <c r="L45" s="122">
        <v>0</v>
      </c>
      <c r="M45" s="122">
        <v>0</v>
      </c>
      <c r="N45" s="122">
        <v>0</v>
      </c>
      <c r="O45" s="122">
        <v>-32.92</v>
      </c>
      <c r="P45" s="122">
        <v>0</v>
      </c>
      <c r="Q45" s="122">
        <v>0</v>
      </c>
      <c r="R45" s="122">
        <v>0</v>
      </c>
      <c r="S45" s="144">
        <v>-86.59</v>
      </c>
      <c r="T45" s="141"/>
    </row>
    <row r="46" spans="1:20" ht="17.25" customHeight="1">
      <c r="A46" s="120" t="s">
        <v>339</v>
      </c>
      <c r="B46" s="120" t="s">
        <v>343</v>
      </c>
      <c r="C46" s="122">
        <v>-234.57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122">
        <v>0</v>
      </c>
      <c r="N46" s="122">
        <v>0</v>
      </c>
      <c r="O46" s="122">
        <v>-98.76</v>
      </c>
      <c r="P46" s="122">
        <v>0</v>
      </c>
      <c r="Q46" s="122">
        <v>0</v>
      </c>
      <c r="R46" s="122">
        <v>0</v>
      </c>
      <c r="S46" s="144">
        <v>-333.33</v>
      </c>
      <c r="T46" s="141"/>
    </row>
    <row r="47" spans="1:20">
      <c r="A47" s="120" t="s">
        <v>339</v>
      </c>
      <c r="B47" s="120" t="s">
        <v>344</v>
      </c>
      <c r="C47" s="122">
        <v>-213.11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122">
        <v>0</v>
      </c>
      <c r="N47" s="122">
        <v>0</v>
      </c>
      <c r="O47" s="122">
        <v>-49.38</v>
      </c>
      <c r="P47" s="122">
        <v>0</v>
      </c>
      <c r="Q47" s="122">
        <v>0</v>
      </c>
      <c r="R47" s="122">
        <v>0</v>
      </c>
      <c r="S47" s="144">
        <v>-262.49</v>
      </c>
      <c r="T47" s="141"/>
    </row>
    <row r="48" spans="1:20">
      <c r="A48" s="120" t="s">
        <v>339</v>
      </c>
      <c r="B48" s="120" t="s">
        <v>345</v>
      </c>
      <c r="C48" s="122">
        <v>-174.81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  <c r="M48" s="122">
        <v>0</v>
      </c>
      <c r="N48" s="122">
        <v>0</v>
      </c>
      <c r="O48" s="122">
        <v>0</v>
      </c>
      <c r="P48" s="122">
        <v>0</v>
      </c>
      <c r="Q48" s="122">
        <v>0</v>
      </c>
      <c r="R48" s="122">
        <v>0</v>
      </c>
      <c r="S48" s="144">
        <v>-174.81</v>
      </c>
      <c r="T48" s="141"/>
    </row>
    <row r="49" spans="1:20">
      <c r="A49" s="120" t="s">
        <v>346</v>
      </c>
      <c r="B49" s="120" t="s">
        <v>347</v>
      </c>
      <c r="C49" s="122">
        <v>0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22">
        <v>-155.88999999999999</v>
      </c>
      <c r="N49" s="122">
        <v>0</v>
      </c>
      <c r="O49" s="122">
        <v>0</v>
      </c>
      <c r="P49" s="122">
        <v>0</v>
      </c>
      <c r="Q49" s="122">
        <v>0</v>
      </c>
      <c r="R49" s="122">
        <v>0</v>
      </c>
      <c r="S49" s="144">
        <v>-155.88999999999999</v>
      </c>
      <c r="T49" s="141"/>
    </row>
    <row r="50" spans="1:20" ht="17.25" customHeight="1">
      <c r="A50" s="120" t="s">
        <v>346</v>
      </c>
      <c r="B50" s="120" t="s">
        <v>348</v>
      </c>
      <c r="C50" s="122">
        <v>0</v>
      </c>
      <c r="D50" s="122">
        <v>0</v>
      </c>
      <c r="E50" s="122">
        <v>-89.42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  <c r="M50" s="122">
        <v>0</v>
      </c>
      <c r="N50" s="122">
        <v>0</v>
      </c>
      <c r="O50" s="122">
        <v>0</v>
      </c>
      <c r="P50" s="122">
        <v>0</v>
      </c>
      <c r="Q50" s="122">
        <v>0</v>
      </c>
      <c r="R50" s="122">
        <v>0</v>
      </c>
      <c r="S50" s="144">
        <v>-89.42</v>
      </c>
      <c r="T50" s="141"/>
    </row>
    <row r="51" spans="1:20" ht="17.25" customHeight="1">
      <c r="A51" s="120" t="s">
        <v>346</v>
      </c>
      <c r="B51" s="120" t="s">
        <v>349</v>
      </c>
      <c r="C51" s="122">
        <v>0</v>
      </c>
      <c r="D51" s="122">
        <v>0</v>
      </c>
      <c r="E51" s="122">
        <v>0</v>
      </c>
      <c r="F51" s="122">
        <v>0</v>
      </c>
      <c r="G51" s="122">
        <v>-204.12</v>
      </c>
      <c r="H51" s="122">
        <v>0</v>
      </c>
      <c r="I51" s="122">
        <v>0</v>
      </c>
      <c r="J51" s="122">
        <v>0</v>
      </c>
      <c r="K51" s="122">
        <v>0</v>
      </c>
      <c r="L51" s="122">
        <v>0</v>
      </c>
      <c r="M51" s="122">
        <v>0</v>
      </c>
      <c r="N51" s="122">
        <v>0</v>
      </c>
      <c r="O51" s="122">
        <v>0</v>
      </c>
      <c r="P51" s="122">
        <v>0</v>
      </c>
      <c r="Q51" s="122">
        <v>0</v>
      </c>
      <c r="R51" s="122">
        <v>0</v>
      </c>
      <c r="S51" s="144">
        <v>-204.12</v>
      </c>
      <c r="T51" s="141"/>
    </row>
    <row r="52" spans="1:20" ht="17.25" customHeight="1">
      <c r="A52" s="120" t="s">
        <v>346</v>
      </c>
      <c r="B52" s="120" t="s">
        <v>350</v>
      </c>
      <c r="C52" s="122">
        <v>0</v>
      </c>
      <c r="D52" s="122"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22">
        <v>0</v>
      </c>
      <c r="K52" s="122">
        <v>0</v>
      </c>
      <c r="L52" s="122">
        <v>0</v>
      </c>
      <c r="M52" s="122">
        <v>0</v>
      </c>
      <c r="N52" s="122">
        <v>0</v>
      </c>
      <c r="O52" s="122">
        <v>-102.06</v>
      </c>
      <c r="P52" s="122">
        <v>0</v>
      </c>
      <c r="Q52" s="122">
        <v>0</v>
      </c>
      <c r="R52" s="122">
        <v>0</v>
      </c>
      <c r="S52" s="144">
        <v>-102.06</v>
      </c>
      <c r="T52" s="141"/>
    </row>
    <row r="53" spans="1:20" ht="17.25" customHeight="1">
      <c r="A53" s="120" t="s">
        <v>346</v>
      </c>
      <c r="B53" s="120" t="s">
        <v>351</v>
      </c>
      <c r="C53" s="122">
        <v>0</v>
      </c>
      <c r="D53" s="122"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-155.9</v>
      </c>
      <c r="J53" s="122">
        <v>0</v>
      </c>
      <c r="K53" s="122">
        <v>0</v>
      </c>
      <c r="L53" s="122">
        <v>0</v>
      </c>
      <c r="M53" s="122">
        <v>0</v>
      </c>
      <c r="N53" s="122">
        <v>0</v>
      </c>
      <c r="O53" s="122">
        <v>0</v>
      </c>
      <c r="P53" s="122">
        <v>0</v>
      </c>
      <c r="Q53" s="122">
        <v>0</v>
      </c>
      <c r="R53" s="122">
        <v>0</v>
      </c>
      <c r="S53" s="144">
        <v>-155.9</v>
      </c>
      <c r="T53" s="141"/>
    </row>
    <row r="54" spans="1:20" ht="17.25" customHeight="1">
      <c r="A54" s="120" t="s">
        <v>346</v>
      </c>
      <c r="B54" s="120" t="s">
        <v>352</v>
      </c>
      <c r="C54" s="122">
        <v>-727.2</v>
      </c>
      <c r="D54" s="122">
        <v>0</v>
      </c>
      <c r="E54" s="122">
        <v>0</v>
      </c>
      <c r="F54" s="122">
        <v>0</v>
      </c>
      <c r="G54" s="122">
        <v>0</v>
      </c>
      <c r="H54" s="122">
        <v>0</v>
      </c>
      <c r="I54" s="122">
        <v>0</v>
      </c>
      <c r="J54" s="122">
        <v>0</v>
      </c>
      <c r="K54" s="122">
        <v>0</v>
      </c>
      <c r="L54" s="122">
        <v>0</v>
      </c>
      <c r="M54" s="122">
        <v>0</v>
      </c>
      <c r="N54" s="122">
        <v>0</v>
      </c>
      <c r="O54" s="122">
        <v>0</v>
      </c>
      <c r="P54" s="122">
        <v>0</v>
      </c>
      <c r="Q54" s="122">
        <v>0</v>
      </c>
      <c r="R54" s="122">
        <v>0</v>
      </c>
      <c r="S54" s="144">
        <v>-727.2</v>
      </c>
      <c r="T54" s="141"/>
    </row>
    <row r="55" spans="1:20" ht="17.25" customHeight="1">
      <c r="A55" s="120" t="s">
        <v>346</v>
      </c>
      <c r="B55" s="120" t="s">
        <v>353</v>
      </c>
      <c r="C55" s="122">
        <v>0</v>
      </c>
      <c r="D55" s="122"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22">
        <v>0</v>
      </c>
      <c r="K55" s="122">
        <v>0</v>
      </c>
      <c r="L55" s="122">
        <v>0</v>
      </c>
      <c r="M55" s="122">
        <v>0</v>
      </c>
      <c r="N55" s="122">
        <v>0</v>
      </c>
      <c r="O55" s="122">
        <v>-306.18</v>
      </c>
      <c r="P55" s="122">
        <v>0</v>
      </c>
      <c r="Q55" s="122">
        <v>0</v>
      </c>
      <c r="R55" s="122">
        <v>0</v>
      </c>
      <c r="S55" s="144">
        <v>-306.18</v>
      </c>
      <c r="T55" s="141"/>
    </row>
    <row r="56" spans="1:20" ht="17.25" customHeight="1">
      <c r="A56" s="120" t="s">
        <v>346</v>
      </c>
      <c r="B56" s="120" t="s">
        <v>354</v>
      </c>
      <c r="C56" s="122">
        <v>-268.27999999999997</v>
      </c>
      <c r="D56" s="122"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22">
        <v>0</v>
      </c>
      <c r="K56" s="122">
        <v>0</v>
      </c>
      <c r="L56" s="122">
        <v>0</v>
      </c>
      <c r="M56" s="122">
        <v>0</v>
      </c>
      <c r="N56" s="122">
        <v>0</v>
      </c>
      <c r="O56" s="122">
        <v>-153.09</v>
      </c>
      <c r="P56" s="122">
        <v>0</v>
      </c>
      <c r="Q56" s="122">
        <v>0</v>
      </c>
      <c r="R56" s="122">
        <v>0</v>
      </c>
      <c r="S56" s="144">
        <v>-421.37</v>
      </c>
      <c r="T56" s="141"/>
    </row>
    <row r="57" spans="1:20" ht="17.25" customHeight="1">
      <c r="A57" s="120" t="s">
        <v>346</v>
      </c>
      <c r="B57" s="120" t="s">
        <v>355</v>
      </c>
      <c r="C57" s="122">
        <v>-358.49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0</v>
      </c>
      <c r="K57" s="122">
        <v>0</v>
      </c>
      <c r="L57" s="122">
        <v>0</v>
      </c>
      <c r="M57" s="122">
        <v>0</v>
      </c>
      <c r="N57" s="122">
        <v>0</v>
      </c>
      <c r="O57" s="122">
        <v>0</v>
      </c>
      <c r="P57" s="122">
        <v>0</v>
      </c>
      <c r="Q57" s="122">
        <v>0</v>
      </c>
      <c r="R57" s="122">
        <v>0</v>
      </c>
      <c r="S57" s="144">
        <v>-358.49</v>
      </c>
      <c r="T57" s="141"/>
    </row>
    <row r="58" spans="1:20" ht="17.25" customHeight="1">
      <c r="A58" s="120" t="s">
        <v>346</v>
      </c>
      <c r="B58" s="120" t="s">
        <v>356</v>
      </c>
      <c r="C58" s="122">
        <v>-529.59</v>
      </c>
      <c r="D58" s="122">
        <v>0</v>
      </c>
      <c r="E58" s="122">
        <v>0</v>
      </c>
      <c r="F58" s="122">
        <v>0</v>
      </c>
      <c r="G58" s="122">
        <v>0</v>
      </c>
      <c r="H58" s="122">
        <v>0</v>
      </c>
      <c r="I58" s="122">
        <v>0</v>
      </c>
      <c r="J58" s="122">
        <v>0</v>
      </c>
      <c r="K58" s="122">
        <v>0</v>
      </c>
      <c r="L58" s="122">
        <v>0</v>
      </c>
      <c r="M58" s="122">
        <v>0</v>
      </c>
      <c r="N58" s="122">
        <v>0</v>
      </c>
      <c r="O58" s="122">
        <v>0</v>
      </c>
      <c r="P58" s="122">
        <v>0</v>
      </c>
      <c r="Q58" s="122">
        <v>0</v>
      </c>
      <c r="R58" s="122">
        <v>0</v>
      </c>
      <c r="S58" s="144">
        <v>-529.59</v>
      </c>
      <c r="T58" s="141"/>
    </row>
    <row r="59" spans="1:20" ht="17.25" customHeight="1">
      <c r="A59" s="120" t="s">
        <v>346</v>
      </c>
      <c r="B59" s="120" t="s">
        <v>357</v>
      </c>
      <c r="C59" s="122">
        <v>-70.63</v>
      </c>
      <c r="D59" s="122"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22">
        <v>0</v>
      </c>
      <c r="K59" s="122">
        <v>0</v>
      </c>
      <c r="L59" s="122">
        <v>0</v>
      </c>
      <c r="M59" s="122">
        <v>0</v>
      </c>
      <c r="N59" s="122">
        <v>0</v>
      </c>
      <c r="O59" s="122">
        <v>0</v>
      </c>
      <c r="P59" s="122">
        <v>0</v>
      </c>
      <c r="Q59" s="122">
        <v>0</v>
      </c>
      <c r="R59" s="122">
        <v>0</v>
      </c>
      <c r="S59" s="144">
        <v>-70.63</v>
      </c>
      <c r="T59" s="141"/>
    </row>
    <row r="60" spans="1:20" ht="17.25" customHeight="1">
      <c r="A60" s="120" t="s">
        <v>358</v>
      </c>
      <c r="B60" s="120" t="s">
        <v>359</v>
      </c>
      <c r="C60" s="122">
        <v>0</v>
      </c>
      <c r="D60" s="122">
        <v>0</v>
      </c>
      <c r="E60" s="122">
        <v>0</v>
      </c>
      <c r="F60" s="122">
        <v>0</v>
      </c>
      <c r="G60" s="122">
        <v>0</v>
      </c>
      <c r="H60" s="122">
        <v>0</v>
      </c>
      <c r="I60" s="122">
        <v>0</v>
      </c>
      <c r="J60" s="122">
        <v>0</v>
      </c>
      <c r="K60" s="122">
        <v>0</v>
      </c>
      <c r="L60" s="122">
        <v>0</v>
      </c>
      <c r="M60" s="122">
        <v>-36.46</v>
      </c>
      <c r="N60" s="122">
        <v>0</v>
      </c>
      <c r="O60" s="122">
        <v>0</v>
      </c>
      <c r="P60" s="122">
        <v>0</v>
      </c>
      <c r="Q60" s="122">
        <v>0</v>
      </c>
      <c r="R60" s="122">
        <v>0</v>
      </c>
      <c r="S60" s="144">
        <v>-36.46</v>
      </c>
      <c r="T60" s="141"/>
    </row>
    <row r="61" spans="1:20" ht="17.25" customHeight="1">
      <c r="A61" s="120" t="s">
        <v>358</v>
      </c>
      <c r="B61" s="120" t="s">
        <v>360</v>
      </c>
      <c r="C61" s="122">
        <v>0</v>
      </c>
      <c r="D61" s="122">
        <v>0</v>
      </c>
      <c r="E61" s="122">
        <v>-20.91</v>
      </c>
      <c r="F61" s="122">
        <v>0</v>
      </c>
      <c r="G61" s="122">
        <v>0</v>
      </c>
      <c r="H61" s="122">
        <v>0</v>
      </c>
      <c r="I61" s="122">
        <v>0</v>
      </c>
      <c r="J61" s="122">
        <v>0</v>
      </c>
      <c r="K61" s="122">
        <v>0</v>
      </c>
      <c r="L61" s="122">
        <v>0</v>
      </c>
      <c r="M61" s="122">
        <v>0</v>
      </c>
      <c r="N61" s="122">
        <v>0</v>
      </c>
      <c r="O61" s="122">
        <v>0</v>
      </c>
      <c r="P61" s="122">
        <v>0</v>
      </c>
      <c r="Q61" s="122">
        <v>0</v>
      </c>
      <c r="R61" s="122">
        <v>0</v>
      </c>
      <c r="S61" s="144">
        <v>-20.91</v>
      </c>
      <c r="T61" s="141"/>
    </row>
    <row r="62" spans="1:20" ht="17.25" customHeight="1">
      <c r="A62" s="120" t="s">
        <v>358</v>
      </c>
      <c r="B62" s="120" t="s">
        <v>361</v>
      </c>
      <c r="C62" s="122">
        <v>0</v>
      </c>
      <c r="D62" s="122">
        <v>0</v>
      </c>
      <c r="E62" s="122">
        <v>0</v>
      </c>
      <c r="F62" s="122">
        <v>0</v>
      </c>
      <c r="G62" s="122">
        <v>-47.74</v>
      </c>
      <c r="H62" s="122">
        <v>0</v>
      </c>
      <c r="I62" s="122">
        <v>0</v>
      </c>
      <c r="J62" s="122">
        <v>0</v>
      </c>
      <c r="K62" s="122">
        <v>0</v>
      </c>
      <c r="L62" s="122">
        <v>0</v>
      </c>
      <c r="M62" s="122">
        <v>0</v>
      </c>
      <c r="N62" s="122">
        <v>0</v>
      </c>
      <c r="O62" s="122">
        <v>0</v>
      </c>
      <c r="P62" s="122">
        <v>0</v>
      </c>
      <c r="Q62" s="122">
        <v>0</v>
      </c>
      <c r="R62" s="122">
        <v>0</v>
      </c>
      <c r="S62" s="144">
        <v>-47.74</v>
      </c>
      <c r="T62" s="141"/>
    </row>
    <row r="63" spans="1:20" ht="17.25" customHeight="1">
      <c r="A63" s="120" t="s">
        <v>358</v>
      </c>
      <c r="B63" s="120" t="s">
        <v>362</v>
      </c>
      <c r="C63" s="122">
        <v>0</v>
      </c>
      <c r="D63" s="122">
        <v>0</v>
      </c>
      <c r="E63" s="122">
        <v>0</v>
      </c>
      <c r="F63" s="122">
        <v>0</v>
      </c>
      <c r="G63" s="122">
        <v>0</v>
      </c>
      <c r="H63" s="122">
        <v>0</v>
      </c>
      <c r="I63" s="122">
        <v>0</v>
      </c>
      <c r="J63" s="122">
        <v>0</v>
      </c>
      <c r="K63" s="122">
        <v>0</v>
      </c>
      <c r="L63" s="122">
        <v>0</v>
      </c>
      <c r="M63" s="122">
        <v>0</v>
      </c>
      <c r="N63" s="122">
        <v>0</v>
      </c>
      <c r="O63" s="122">
        <v>-23.87</v>
      </c>
      <c r="P63" s="122">
        <v>0</v>
      </c>
      <c r="Q63" s="122">
        <v>0</v>
      </c>
      <c r="R63" s="122">
        <v>0</v>
      </c>
      <c r="S63" s="144">
        <v>-23.87</v>
      </c>
      <c r="T63" s="141"/>
    </row>
    <row r="64" spans="1:20" ht="17.25" customHeight="1">
      <c r="A64" s="120" t="s">
        <v>358</v>
      </c>
      <c r="B64" s="120" t="s">
        <v>363</v>
      </c>
      <c r="C64" s="122">
        <v>0</v>
      </c>
      <c r="D64" s="122">
        <v>0</v>
      </c>
      <c r="E64" s="122">
        <v>0</v>
      </c>
      <c r="F64" s="122">
        <v>0</v>
      </c>
      <c r="G64" s="122">
        <v>0</v>
      </c>
      <c r="H64" s="122">
        <v>0</v>
      </c>
      <c r="I64" s="122">
        <v>-36.46</v>
      </c>
      <c r="J64" s="122">
        <v>0</v>
      </c>
      <c r="K64" s="122">
        <v>0</v>
      </c>
      <c r="L64" s="122">
        <v>0</v>
      </c>
      <c r="M64" s="122">
        <v>0</v>
      </c>
      <c r="N64" s="122">
        <v>0</v>
      </c>
      <c r="O64" s="122">
        <v>0</v>
      </c>
      <c r="P64" s="122">
        <v>0</v>
      </c>
      <c r="Q64" s="122">
        <v>0</v>
      </c>
      <c r="R64" s="122">
        <v>0</v>
      </c>
      <c r="S64" s="144">
        <v>-36.46</v>
      </c>
      <c r="T64" s="141"/>
    </row>
    <row r="65" spans="1:20" ht="17.25" customHeight="1">
      <c r="A65" s="120" t="s">
        <v>358</v>
      </c>
      <c r="B65" s="120" t="s">
        <v>364</v>
      </c>
      <c r="C65" s="122">
        <v>-170.07</v>
      </c>
      <c r="D65" s="122"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22">
        <v>0</v>
      </c>
      <c r="K65" s="122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v>0</v>
      </c>
      <c r="Q65" s="122">
        <v>0</v>
      </c>
      <c r="R65" s="122">
        <v>0</v>
      </c>
      <c r="S65" s="144">
        <v>-170.07</v>
      </c>
      <c r="T65" s="141"/>
    </row>
    <row r="66" spans="1:20" ht="17.25" customHeight="1">
      <c r="A66" s="120" t="s">
        <v>358</v>
      </c>
      <c r="B66" s="120" t="s">
        <v>365</v>
      </c>
      <c r="C66" s="122">
        <v>0</v>
      </c>
      <c r="D66" s="122">
        <v>0</v>
      </c>
      <c r="E66" s="122">
        <v>0</v>
      </c>
      <c r="F66" s="122">
        <v>0</v>
      </c>
      <c r="G66" s="122">
        <v>0</v>
      </c>
      <c r="H66" s="122">
        <v>0</v>
      </c>
      <c r="I66" s="122">
        <v>0</v>
      </c>
      <c r="J66" s="122">
        <v>0</v>
      </c>
      <c r="K66" s="122">
        <v>0</v>
      </c>
      <c r="L66" s="122">
        <v>0</v>
      </c>
      <c r="M66" s="122">
        <v>0</v>
      </c>
      <c r="N66" s="122">
        <v>0</v>
      </c>
      <c r="O66" s="122">
        <v>-71.599999999999994</v>
      </c>
      <c r="P66" s="122">
        <v>0</v>
      </c>
      <c r="Q66" s="122">
        <v>0</v>
      </c>
      <c r="R66" s="122">
        <v>0</v>
      </c>
      <c r="S66" s="144">
        <v>-71.599999999999994</v>
      </c>
      <c r="T66" s="141"/>
    </row>
    <row r="67" spans="1:20" ht="17.25" customHeight="1">
      <c r="A67" s="120" t="s">
        <v>358</v>
      </c>
      <c r="B67" s="120" t="s">
        <v>366</v>
      </c>
      <c r="C67" s="122">
        <v>-62.75</v>
      </c>
      <c r="D67" s="122">
        <v>0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22">
        <v>0</v>
      </c>
      <c r="K67" s="122">
        <v>0</v>
      </c>
      <c r="L67" s="122">
        <v>0</v>
      </c>
      <c r="M67" s="122">
        <v>0</v>
      </c>
      <c r="N67" s="122">
        <v>0</v>
      </c>
      <c r="O67" s="122">
        <v>-35.799999999999997</v>
      </c>
      <c r="P67" s="122">
        <v>0</v>
      </c>
      <c r="Q67" s="122">
        <v>0</v>
      </c>
      <c r="R67" s="122">
        <v>0</v>
      </c>
      <c r="S67" s="144">
        <v>-98.55</v>
      </c>
      <c r="T67" s="141"/>
    </row>
    <row r="68" spans="1:20" ht="17.25" customHeight="1">
      <c r="A68" s="120" t="s">
        <v>358</v>
      </c>
      <c r="B68" s="120" t="s">
        <v>367</v>
      </c>
      <c r="C68" s="122">
        <v>-83.85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v>0</v>
      </c>
      <c r="O68" s="122">
        <v>0</v>
      </c>
      <c r="P68" s="122">
        <v>0</v>
      </c>
      <c r="Q68" s="122">
        <v>0</v>
      </c>
      <c r="R68" s="122">
        <v>0</v>
      </c>
      <c r="S68" s="144">
        <v>-83.85</v>
      </c>
      <c r="T68" s="141"/>
    </row>
    <row r="69" spans="1:20" ht="17.25" customHeight="1">
      <c r="A69" s="120" t="s">
        <v>358</v>
      </c>
      <c r="B69" s="120" t="s">
        <v>368</v>
      </c>
      <c r="C69" s="122">
        <v>-123.86</v>
      </c>
      <c r="D69" s="122">
        <v>0</v>
      </c>
      <c r="E69" s="122">
        <v>0</v>
      </c>
      <c r="F69" s="122">
        <v>0</v>
      </c>
      <c r="G69" s="122">
        <v>0</v>
      </c>
      <c r="H69" s="122">
        <v>0</v>
      </c>
      <c r="I69" s="122">
        <v>0</v>
      </c>
      <c r="J69" s="122">
        <v>0</v>
      </c>
      <c r="K69" s="122">
        <v>0</v>
      </c>
      <c r="L69" s="122">
        <v>0</v>
      </c>
      <c r="M69" s="122">
        <v>0</v>
      </c>
      <c r="N69" s="122">
        <v>0</v>
      </c>
      <c r="O69" s="122">
        <v>0</v>
      </c>
      <c r="P69" s="122">
        <v>0</v>
      </c>
      <c r="Q69" s="122">
        <v>0</v>
      </c>
      <c r="R69" s="122">
        <v>0</v>
      </c>
      <c r="S69" s="144">
        <v>-123.86</v>
      </c>
      <c r="T69" s="141"/>
    </row>
    <row r="70" spans="1:20" ht="17.25" customHeight="1">
      <c r="A70" s="120" t="s">
        <v>358</v>
      </c>
      <c r="B70" s="120" t="s">
        <v>369</v>
      </c>
      <c r="C70" s="122">
        <v>-16.52</v>
      </c>
      <c r="D70" s="122">
        <v>0</v>
      </c>
      <c r="E70" s="122">
        <v>0</v>
      </c>
      <c r="F70" s="122">
        <v>0</v>
      </c>
      <c r="G70" s="122">
        <v>0</v>
      </c>
      <c r="H70" s="122">
        <v>0</v>
      </c>
      <c r="I70" s="122">
        <v>0</v>
      </c>
      <c r="J70" s="122">
        <v>0</v>
      </c>
      <c r="K70" s="122">
        <v>0</v>
      </c>
      <c r="L70" s="122">
        <v>0</v>
      </c>
      <c r="M70" s="122">
        <v>0</v>
      </c>
      <c r="N70" s="122">
        <v>0</v>
      </c>
      <c r="O70" s="122">
        <v>0</v>
      </c>
      <c r="P70" s="122">
        <v>0</v>
      </c>
      <c r="Q70" s="122">
        <v>0</v>
      </c>
      <c r="R70" s="122">
        <v>0</v>
      </c>
      <c r="S70" s="144">
        <v>-16.52</v>
      </c>
      <c r="T70" s="141"/>
    </row>
    <row r="71" spans="1:20" ht="17.25" customHeight="1">
      <c r="A71" s="120" t="s">
        <v>370</v>
      </c>
      <c r="B71" s="120" t="s">
        <v>371</v>
      </c>
      <c r="C71" s="122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v>0</v>
      </c>
      <c r="I71" s="122">
        <v>0</v>
      </c>
      <c r="J71" s="122">
        <v>0</v>
      </c>
      <c r="K71" s="122">
        <v>0</v>
      </c>
      <c r="L71" s="122">
        <v>0</v>
      </c>
      <c r="M71" s="122">
        <v>-243.5</v>
      </c>
      <c r="N71" s="122">
        <v>0</v>
      </c>
      <c r="O71" s="122">
        <v>0</v>
      </c>
      <c r="P71" s="122">
        <v>0</v>
      </c>
      <c r="Q71" s="122">
        <v>0</v>
      </c>
      <c r="R71" s="122">
        <v>0</v>
      </c>
      <c r="S71" s="144">
        <v>-243.5</v>
      </c>
      <c r="T71" s="141"/>
    </row>
    <row r="72" spans="1:20" ht="17.25" customHeight="1">
      <c r="A72" s="120" t="s">
        <v>370</v>
      </c>
      <c r="B72" s="120" t="s">
        <v>372</v>
      </c>
      <c r="C72" s="122">
        <v>-43.59</v>
      </c>
      <c r="D72" s="122">
        <v>0</v>
      </c>
      <c r="E72" s="122">
        <v>0</v>
      </c>
      <c r="F72" s="122">
        <v>0</v>
      </c>
      <c r="G72" s="122">
        <v>0</v>
      </c>
      <c r="H72" s="122">
        <v>0</v>
      </c>
      <c r="I72" s="122">
        <v>0</v>
      </c>
      <c r="J72" s="122">
        <v>0</v>
      </c>
      <c r="K72" s="122">
        <v>0</v>
      </c>
      <c r="L72" s="122">
        <v>0</v>
      </c>
      <c r="M72" s="122">
        <v>0</v>
      </c>
      <c r="N72" s="122">
        <v>0</v>
      </c>
      <c r="O72" s="122">
        <v>0</v>
      </c>
      <c r="P72" s="122">
        <v>0</v>
      </c>
      <c r="Q72" s="122">
        <v>0</v>
      </c>
      <c r="R72" s="122">
        <v>0</v>
      </c>
      <c r="S72" s="144">
        <v>-43.59</v>
      </c>
      <c r="T72" s="141"/>
    </row>
    <row r="73" spans="1:20" ht="17.25" customHeight="1">
      <c r="A73" s="120" t="s">
        <v>370</v>
      </c>
      <c r="B73" s="120" t="s">
        <v>373</v>
      </c>
      <c r="C73" s="122">
        <v>0</v>
      </c>
      <c r="D73" s="122">
        <v>0</v>
      </c>
      <c r="E73" s="122">
        <v>0</v>
      </c>
      <c r="F73" s="122">
        <v>0</v>
      </c>
      <c r="G73" s="122">
        <v>0</v>
      </c>
      <c r="H73" s="122">
        <v>0</v>
      </c>
      <c r="I73" s="122">
        <v>-243.5</v>
      </c>
      <c r="J73" s="122">
        <v>0</v>
      </c>
      <c r="K73" s="122">
        <v>0</v>
      </c>
      <c r="L73" s="122">
        <v>0</v>
      </c>
      <c r="M73" s="122">
        <v>0</v>
      </c>
      <c r="N73" s="122">
        <v>0</v>
      </c>
      <c r="O73" s="122">
        <v>0</v>
      </c>
      <c r="P73" s="122">
        <v>0</v>
      </c>
      <c r="Q73" s="122">
        <v>0</v>
      </c>
      <c r="R73" s="122">
        <v>0</v>
      </c>
      <c r="S73" s="144">
        <v>-243.5</v>
      </c>
      <c r="T73" s="141"/>
    </row>
    <row r="74" spans="1:20" ht="17.25" customHeight="1">
      <c r="A74" s="120" t="s">
        <v>370</v>
      </c>
      <c r="B74" s="120" t="s">
        <v>374</v>
      </c>
      <c r="C74" s="122">
        <v>-1102.74</v>
      </c>
      <c r="D74" s="122">
        <v>0</v>
      </c>
      <c r="E74" s="122">
        <v>0</v>
      </c>
      <c r="F74" s="122">
        <v>0</v>
      </c>
      <c r="G74" s="122">
        <v>0</v>
      </c>
      <c r="H74" s="122">
        <v>0</v>
      </c>
      <c r="I74" s="122">
        <v>0</v>
      </c>
      <c r="J74" s="122">
        <v>0</v>
      </c>
      <c r="K74" s="122">
        <v>0</v>
      </c>
      <c r="L74" s="122">
        <v>0</v>
      </c>
      <c r="M74" s="122">
        <v>0</v>
      </c>
      <c r="N74" s="122">
        <v>0</v>
      </c>
      <c r="O74" s="122">
        <v>0</v>
      </c>
      <c r="P74" s="122">
        <v>0</v>
      </c>
      <c r="Q74" s="122">
        <v>0</v>
      </c>
      <c r="R74" s="122">
        <v>0</v>
      </c>
      <c r="S74" s="144">
        <v>-1102.74</v>
      </c>
      <c r="T74" s="141"/>
    </row>
    <row r="75" spans="1:20" ht="17.25" customHeight="1">
      <c r="A75" s="120" t="s">
        <v>370</v>
      </c>
      <c r="B75" s="120" t="s">
        <v>375</v>
      </c>
      <c r="C75" s="122">
        <v>-280.5</v>
      </c>
      <c r="D75" s="122">
        <v>0</v>
      </c>
      <c r="E75" s="122">
        <v>0</v>
      </c>
      <c r="F75" s="122">
        <v>0</v>
      </c>
      <c r="G75" s="122">
        <v>0</v>
      </c>
      <c r="H75" s="122">
        <v>0</v>
      </c>
      <c r="I75" s="122">
        <v>0</v>
      </c>
      <c r="J75" s="122">
        <v>0</v>
      </c>
      <c r="K75" s="122">
        <v>0</v>
      </c>
      <c r="L75" s="122">
        <v>0</v>
      </c>
      <c r="M75" s="122">
        <v>0</v>
      </c>
      <c r="N75" s="122">
        <v>0</v>
      </c>
      <c r="O75" s="122">
        <v>0</v>
      </c>
      <c r="P75" s="122">
        <v>0</v>
      </c>
      <c r="Q75" s="122">
        <v>0</v>
      </c>
      <c r="R75" s="122">
        <v>0</v>
      </c>
      <c r="S75" s="144">
        <v>-280.5</v>
      </c>
      <c r="T75" s="141"/>
    </row>
    <row r="76" spans="1:20" ht="17.25" customHeight="1">
      <c r="A76" s="120" t="s">
        <v>376</v>
      </c>
      <c r="B76" s="120" t="s">
        <v>377</v>
      </c>
      <c r="C76" s="122">
        <v>0</v>
      </c>
      <c r="D76" s="122">
        <v>0</v>
      </c>
      <c r="E76" s="122">
        <v>0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2">
        <v>0</v>
      </c>
      <c r="L76" s="122">
        <v>0</v>
      </c>
      <c r="M76" s="122">
        <v>-2.62</v>
      </c>
      <c r="N76" s="122">
        <v>0</v>
      </c>
      <c r="O76" s="122">
        <v>0</v>
      </c>
      <c r="P76" s="122">
        <v>0</v>
      </c>
      <c r="Q76" s="122">
        <v>0</v>
      </c>
      <c r="R76" s="122">
        <v>0</v>
      </c>
      <c r="S76" s="144">
        <v>-2.62</v>
      </c>
      <c r="T76" s="141"/>
    </row>
    <row r="77" spans="1:20" ht="17.25" customHeight="1">
      <c r="A77" s="120" t="s">
        <v>376</v>
      </c>
      <c r="B77" s="120" t="s">
        <v>378</v>
      </c>
      <c r="C77" s="122">
        <v>0</v>
      </c>
      <c r="D77" s="122">
        <v>0</v>
      </c>
      <c r="E77" s="122">
        <v>-1.31</v>
      </c>
      <c r="F77" s="122">
        <v>0</v>
      </c>
      <c r="G77" s="122">
        <v>-2.63</v>
      </c>
      <c r="H77" s="122">
        <v>0</v>
      </c>
      <c r="I77" s="122">
        <v>0</v>
      </c>
      <c r="J77" s="122">
        <v>0</v>
      </c>
      <c r="K77" s="122">
        <v>0</v>
      </c>
      <c r="L77" s="122">
        <v>0</v>
      </c>
      <c r="M77" s="122">
        <v>0</v>
      </c>
      <c r="N77" s="122">
        <v>0</v>
      </c>
      <c r="O77" s="122">
        <v>0</v>
      </c>
      <c r="P77" s="122">
        <v>0</v>
      </c>
      <c r="Q77" s="122">
        <v>0</v>
      </c>
      <c r="R77" s="122">
        <v>0</v>
      </c>
      <c r="S77" s="144">
        <v>-3.94</v>
      </c>
      <c r="T77" s="141"/>
    </row>
    <row r="78" spans="1:20" ht="17.25" customHeight="1">
      <c r="A78" s="120" t="s">
        <v>376</v>
      </c>
      <c r="B78" s="120" t="s">
        <v>379</v>
      </c>
      <c r="C78" s="122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v>0</v>
      </c>
      <c r="I78" s="122">
        <v>-2.64</v>
      </c>
      <c r="J78" s="122">
        <v>0</v>
      </c>
      <c r="K78" s="122">
        <v>0</v>
      </c>
      <c r="L78" s="122">
        <v>0</v>
      </c>
      <c r="M78" s="122">
        <v>0</v>
      </c>
      <c r="N78" s="122">
        <v>0</v>
      </c>
      <c r="O78" s="122">
        <v>-2.63</v>
      </c>
      <c r="P78" s="122">
        <v>0</v>
      </c>
      <c r="Q78" s="122">
        <v>0</v>
      </c>
      <c r="R78" s="122">
        <v>0</v>
      </c>
      <c r="S78" s="144">
        <v>-5.27</v>
      </c>
      <c r="T78" s="141"/>
    </row>
    <row r="79" spans="1:20" ht="17.25" customHeight="1">
      <c r="A79" s="120" t="s">
        <v>376</v>
      </c>
      <c r="B79" s="120" t="s">
        <v>380</v>
      </c>
      <c r="C79" s="122">
        <v>-5.26</v>
      </c>
      <c r="D79" s="122">
        <v>0</v>
      </c>
      <c r="E79" s="122">
        <v>0</v>
      </c>
      <c r="F79" s="122">
        <v>0</v>
      </c>
      <c r="G79" s="122">
        <v>0</v>
      </c>
      <c r="H79" s="122">
        <v>0</v>
      </c>
      <c r="I79" s="122">
        <v>0</v>
      </c>
      <c r="J79" s="122">
        <v>0</v>
      </c>
      <c r="K79" s="122">
        <v>0</v>
      </c>
      <c r="L79" s="122">
        <v>0</v>
      </c>
      <c r="M79" s="122">
        <v>0</v>
      </c>
      <c r="N79" s="122">
        <v>0</v>
      </c>
      <c r="O79" s="122">
        <v>-5.26</v>
      </c>
      <c r="P79" s="122">
        <v>0</v>
      </c>
      <c r="Q79" s="122">
        <v>0</v>
      </c>
      <c r="R79" s="122">
        <v>0</v>
      </c>
      <c r="S79" s="144">
        <v>-10.52</v>
      </c>
      <c r="T79" s="141"/>
    </row>
    <row r="80" spans="1:20" ht="17.25" customHeight="1">
      <c r="A80" s="120" t="s">
        <v>376</v>
      </c>
      <c r="B80" s="120" t="s">
        <v>381</v>
      </c>
      <c r="C80" s="122">
        <v>-9.2100000000000009</v>
      </c>
      <c r="D80" s="122">
        <v>0</v>
      </c>
      <c r="E80" s="122">
        <v>0</v>
      </c>
      <c r="F80" s="122">
        <v>0</v>
      </c>
      <c r="G80" s="122">
        <v>0</v>
      </c>
      <c r="H80" s="122">
        <v>0</v>
      </c>
      <c r="I80" s="122">
        <v>0</v>
      </c>
      <c r="J80" s="122">
        <v>0</v>
      </c>
      <c r="K80" s="122">
        <v>0</v>
      </c>
      <c r="L80" s="122">
        <v>0</v>
      </c>
      <c r="M80" s="122">
        <v>0</v>
      </c>
      <c r="N80" s="122">
        <v>0</v>
      </c>
      <c r="O80" s="122">
        <v>0</v>
      </c>
      <c r="P80" s="122">
        <v>0</v>
      </c>
      <c r="Q80" s="122">
        <v>0</v>
      </c>
      <c r="R80" s="122">
        <v>0</v>
      </c>
      <c r="S80" s="144">
        <v>-9.2100000000000009</v>
      </c>
      <c r="T80" s="141"/>
    </row>
    <row r="81" spans="1:20" ht="17.25" customHeight="1">
      <c r="A81" s="120" t="s">
        <v>376</v>
      </c>
      <c r="B81" s="120" t="s">
        <v>382</v>
      </c>
      <c r="C81" s="122">
        <v>-5.26</v>
      </c>
      <c r="D81" s="122">
        <v>0</v>
      </c>
      <c r="E81" s="122">
        <v>0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0</v>
      </c>
      <c r="L81" s="122">
        <v>0</v>
      </c>
      <c r="M81" s="122">
        <v>0</v>
      </c>
      <c r="N81" s="122">
        <v>0</v>
      </c>
      <c r="O81" s="122">
        <v>0</v>
      </c>
      <c r="P81" s="122">
        <v>0</v>
      </c>
      <c r="Q81" s="122">
        <v>0</v>
      </c>
      <c r="R81" s="122">
        <v>0</v>
      </c>
      <c r="S81" s="144">
        <v>-5.26</v>
      </c>
      <c r="T81" s="141"/>
    </row>
    <row r="82" spans="1:20" ht="17.25" customHeight="1">
      <c r="A82" s="120" t="s">
        <v>383</v>
      </c>
      <c r="B82" s="120" t="s">
        <v>384</v>
      </c>
      <c r="C82" s="122">
        <v>0</v>
      </c>
      <c r="D82" s="122">
        <v>0</v>
      </c>
      <c r="E82" s="122">
        <v>0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22">
        <v>0</v>
      </c>
      <c r="M82" s="122">
        <v>-8.58</v>
      </c>
      <c r="N82" s="122">
        <v>0</v>
      </c>
      <c r="O82" s="122">
        <v>0</v>
      </c>
      <c r="P82" s="122">
        <v>0</v>
      </c>
      <c r="Q82" s="122">
        <v>0</v>
      </c>
      <c r="R82" s="122">
        <v>0</v>
      </c>
      <c r="S82" s="144">
        <v>-8.58</v>
      </c>
      <c r="T82" s="141"/>
    </row>
    <row r="83" spans="1:20" ht="17.25" customHeight="1">
      <c r="A83" s="120" t="s">
        <v>383</v>
      </c>
      <c r="B83" s="120" t="s">
        <v>385</v>
      </c>
      <c r="C83" s="122">
        <v>0</v>
      </c>
      <c r="D83" s="122">
        <v>0</v>
      </c>
      <c r="E83" s="122">
        <v>0</v>
      </c>
      <c r="F83" s="122">
        <v>0</v>
      </c>
      <c r="G83" s="122">
        <v>-4.29</v>
      </c>
      <c r="H83" s="122">
        <v>0</v>
      </c>
      <c r="I83" s="122">
        <v>0</v>
      </c>
      <c r="J83" s="122">
        <v>0</v>
      </c>
      <c r="K83" s="122">
        <v>0</v>
      </c>
      <c r="L83" s="122">
        <v>0</v>
      </c>
      <c r="M83" s="122">
        <v>0</v>
      </c>
      <c r="N83" s="122">
        <v>0</v>
      </c>
      <c r="O83" s="122">
        <v>0</v>
      </c>
      <c r="P83" s="122">
        <v>0</v>
      </c>
      <c r="Q83" s="122">
        <v>0</v>
      </c>
      <c r="R83" s="122">
        <v>0</v>
      </c>
      <c r="S83" s="144">
        <v>-4.29</v>
      </c>
      <c r="T83" s="141"/>
    </row>
    <row r="84" spans="1:20" ht="17.25" customHeight="1">
      <c r="A84" s="120" t="s">
        <v>383</v>
      </c>
      <c r="B84" s="120" t="s">
        <v>386</v>
      </c>
      <c r="C84" s="122">
        <v>0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-8.58</v>
      </c>
      <c r="J84" s="122">
        <v>0</v>
      </c>
      <c r="K84" s="122">
        <v>0</v>
      </c>
      <c r="L84" s="122">
        <v>0</v>
      </c>
      <c r="M84" s="122">
        <v>0</v>
      </c>
      <c r="N84" s="122">
        <v>0</v>
      </c>
      <c r="O84" s="122">
        <v>-4.29</v>
      </c>
      <c r="P84" s="122">
        <v>0</v>
      </c>
      <c r="Q84" s="122">
        <v>0</v>
      </c>
      <c r="R84" s="122">
        <v>0</v>
      </c>
      <c r="S84" s="144">
        <v>-12.87</v>
      </c>
      <c r="T84" s="141"/>
    </row>
    <row r="85" spans="1:20" ht="17.25" customHeight="1">
      <c r="A85" s="120" t="s">
        <v>383</v>
      </c>
      <c r="B85" s="120" t="s">
        <v>387</v>
      </c>
      <c r="C85" s="122">
        <v>-51.32</v>
      </c>
      <c r="D85" s="122"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22">
        <v>0</v>
      </c>
      <c r="K85" s="122">
        <v>0</v>
      </c>
      <c r="L85" s="122">
        <v>0</v>
      </c>
      <c r="M85" s="122">
        <v>0</v>
      </c>
      <c r="N85" s="122">
        <v>0</v>
      </c>
      <c r="O85" s="122">
        <v>0</v>
      </c>
      <c r="P85" s="122">
        <v>0</v>
      </c>
      <c r="Q85" s="122">
        <v>0</v>
      </c>
      <c r="R85" s="122">
        <v>0</v>
      </c>
      <c r="S85" s="144">
        <v>-51.32</v>
      </c>
      <c r="T85" s="141"/>
    </row>
    <row r="86" spans="1:20" ht="17.25" customHeight="1">
      <c r="A86" s="120" t="s">
        <v>383</v>
      </c>
      <c r="B86" s="120" t="s">
        <v>388</v>
      </c>
      <c r="C86" s="122">
        <v>-17.16</v>
      </c>
      <c r="D86" s="122">
        <v>0</v>
      </c>
      <c r="E86" s="122">
        <v>0</v>
      </c>
      <c r="F86" s="122">
        <v>0</v>
      </c>
      <c r="G86" s="122">
        <v>0</v>
      </c>
      <c r="H86" s="122">
        <v>0</v>
      </c>
      <c r="I86" s="122">
        <v>0</v>
      </c>
      <c r="J86" s="122">
        <v>0</v>
      </c>
      <c r="K86" s="122">
        <v>0</v>
      </c>
      <c r="L86" s="122">
        <v>0</v>
      </c>
      <c r="M86" s="122">
        <v>0</v>
      </c>
      <c r="N86" s="122">
        <v>0</v>
      </c>
      <c r="O86" s="122">
        <v>0</v>
      </c>
      <c r="P86" s="122">
        <v>0</v>
      </c>
      <c r="Q86" s="122">
        <v>0</v>
      </c>
      <c r="R86" s="122">
        <v>0</v>
      </c>
      <c r="S86" s="144">
        <v>-17.16</v>
      </c>
      <c r="T86" s="141"/>
    </row>
    <row r="87" spans="1:20" ht="17.25" customHeight="1">
      <c r="A87" s="120" t="s">
        <v>389</v>
      </c>
      <c r="B87" s="120" t="s">
        <v>390</v>
      </c>
      <c r="C87" s="122">
        <v>0</v>
      </c>
      <c r="D87" s="122"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2">
        <v>0</v>
      </c>
      <c r="L87" s="122">
        <v>0</v>
      </c>
      <c r="M87" s="122">
        <v>-1.88</v>
      </c>
      <c r="N87" s="122">
        <v>0</v>
      </c>
      <c r="O87" s="122">
        <v>0</v>
      </c>
      <c r="P87" s="122">
        <v>0</v>
      </c>
      <c r="Q87" s="122">
        <v>0</v>
      </c>
      <c r="R87" s="122">
        <v>0</v>
      </c>
      <c r="S87" s="144">
        <v>-1.88</v>
      </c>
      <c r="T87" s="141"/>
    </row>
    <row r="88" spans="1:20" ht="17.25" customHeight="1">
      <c r="A88" s="120" t="s">
        <v>389</v>
      </c>
      <c r="B88" s="120" t="s">
        <v>391</v>
      </c>
      <c r="C88" s="122">
        <v>0</v>
      </c>
      <c r="D88" s="122">
        <v>0</v>
      </c>
      <c r="E88" s="122">
        <v>0</v>
      </c>
      <c r="F88" s="122">
        <v>0</v>
      </c>
      <c r="G88" s="122">
        <v>-1.88</v>
      </c>
      <c r="H88" s="122">
        <v>0</v>
      </c>
      <c r="I88" s="122">
        <v>0</v>
      </c>
      <c r="J88" s="122">
        <v>0</v>
      </c>
      <c r="K88" s="122">
        <v>0</v>
      </c>
      <c r="L88" s="122">
        <v>0</v>
      </c>
      <c r="M88" s="122">
        <v>0</v>
      </c>
      <c r="N88" s="122">
        <v>0</v>
      </c>
      <c r="O88" s="122">
        <v>0</v>
      </c>
      <c r="P88" s="122">
        <v>0</v>
      </c>
      <c r="Q88" s="122">
        <v>0</v>
      </c>
      <c r="R88" s="122">
        <v>0</v>
      </c>
      <c r="S88" s="144">
        <v>-1.88</v>
      </c>
      <c r="T88" s="141"/>
    </row>
    <row r="89" spans="1:20" ht="17.25" customHeight="1">
      <c r="A89" s="120" t="s">
        <v>389</v>
      </c>
      <c r="B89" s="120" t="s">
        <v>392</v>
      </c>
      <c r="C89" s="122">
        <v>0</v>
      </c>
      <c r="D89" s="122"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-1.88</v>
      </c>
      <c r="J89" s="122">
        <v>0</v>
      </c>
      <c r="K89" s="122">
        <v>0</v>
      </c>
      <c r="L89" s="122">
        <v>0</v>
      </c>
      <c r="M89" s="122">
        <v>0</v>
      </c>
      <c r="N89" s="122">
        <v>0</v>
      </c>
      <c r="O89" s="122">
        <v>-1.88</v>
      </c>
      <c r="P89" s="122">
        <v>0</v>
      </c>
      <c r="Q89" s="122">
        <v>0</v>
      </c>
      <c r="R89" s="122">
        <v>0</v>
      </c>
      <c r="S89" s="144">
        <v>-3.76</v>
      </c>
      <c r="T89" s="141"/>
    </row>
    <row r="90" spans="1:20" ht="17.25" customHeight="1">
      <c r="A90" s="120" t="s">
        <v>389</v>
      </c>
      <c r="B90" s="120" t="s">
        <v>393</v>
      </c>
      <c r="C90" s="122">
        <v>-8.48</v>
      </c>
      <c r="D90" s="122">
        <v>0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2">
        <v>0</v>
      </c>
      <c r="L90" s="122">
        <v>0</v>
      </c>
      <c r="M90" s="122">
        <v>0</v>
      </c>
      <c r="N90" s="122">
        <v>0</v>
      </c>
      <c r="O90" s="122">
        <v>0</v>
      </c>
      <c r="P90" s="122">
        <v>0</v>
      </c>
      <c r="Q90" s="122">
        <v>0</v>
      </c>
      <c r="R90" s="122">
        <v>0</v>
      </c>
      <c r="S90" s="144">
        <v>-8.48</v>
      </c>
      <c r="T90" s="141"/>
    </row>
    <row r="91" spans="1:20" ht="17.25" customHeight="1">
      <c r="A91" s="120" t="s">
        <v>394</v>
      </c>
      <c r="B91" s="120" t="s">
        <v>395</v>
      </c>
      <c r="C91" s="122">
        <v>-13.13</v>
      </c>
      <c r="D91" s="122">
        <v>0</v>
      </c>
      <c r="E91" s="122">
        <v>0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2">
        <v>0</v>
      </c>
      <c r="L91" s="122">
        <v>0</v>
      </c>
      <c r="M91" s="122">
        <v>0</v>
      </c>
      <c r="N91" s="122">
        <v>0</v>
      </c>
      <c r="O91" s="122">
        <v>0</v>
      </c>
      <c r="P91" s="122">
        <v>0</v>
      </c>
      <c r="Q91" s="122">
        <v>0</v>
      </c>
      <c r="R91" s="122">
        <v>0</v>
      </c>
      <c r="S91" s="144">
        <v>-13.13</v>
      </c>
      <c r="T91" s="141"/>
    </row>
    <row r="92" spans="1:20" ht="17.25" customHeight="1">
      <c r="A92" s="120" t="s">
        <v>394</v>
      </c>
      <c r="B92" s="120" t="s">
        <v>396</v>
      </c>
      <c r="C92" s="122">
        <v>-20.5</v>
      </c>
      <c r="D92" s="122">
        <v>0</v>
      </c>
      <c r="E92" s="122">
        <v>0</v>
      </c>
      <c r="F92" s="122">
        <v>0</v>
      </c>
      <c r="G92" s="122">
        <v>0</v>
      </c>
      <c r="H92" s="122">
        <v>0</v>
      </c>
      <c r="I92" s="122">
        <v>0</v>
      </c>
      <c r="J92" s="122">
        <v>0</v>
      </c>
      <c r="K92" s="122">
        <v>0</v>
      </c>
      <c r="L92" s="122">
        <v>0</v>
      </c>
      <c r="M92" s="122">
        <v>0</v>
      </c>
      <c r="N92" s="122">
        <v>0</v>
      </c>
      <c r="O92" s="122">
        <v>0</v>
      </c>
      <c r="P92" s="122">
        <v>0</v>
      </c>
      <c r="Q92" s="122">
        <v>0</v>
      </c>
      <c r="R92" s="122">
        <v>0</v>
      </c>
      <c r="S92" s="144">
        <v>-20.5</v>
      </c>
      <c r="T92" s="141"/>
    </row>
    <row r="93" spans="1:20" ht="17.25" customHeight="1">
      <c r="A93" s="120" t="s">
        <v>397</v>
      </c>
      <c r="B93" s="120" t="s">
        <v>398</v>
      </c>
      <c r="C93" s="122">
        <v>0</v>
      </c>
      <c r="D93" s="122">
        <v>0</v>
      </c>
      <c r="E93" s="122">
        <v>0</v>
      </c>
      <c r="F93" s="122">
        <v>0</v>
      </c>
      <c r="G93" s="122">
        <v>0</v>
      </c>
      <c r="H93" s="122">
        <v>0</v>
      </c>
      <c r="I93" s="122">
        <v>0</v>
      </c>
      <c r="J93" s="122">
        <v>0</v>
      </c>
      <c r="K93" s="122">
        <v>0</v>
      </c>
      <c r="L93" s="122">
        <v>0</v>
      </c>
      <c r="M93" s="122">
        <v>-6.06</v>
      </c>
      <c r="N93" s="122">
        <v>0</v>
      </c>
      <c r="O93" s="122">
        <v>0</v>
      </c>
      <c r="P93" s="122">
        <v>0</v>
      </c>
      <c r="Q93" s="122">
        <v>0</v>
      </c>
      <c r="R93" s="122">
        <v>0</v>
      </c>
      <c r="S93" s="144">
        <v>-6.06</v>
      </c>
      <c r="T93" s="141"/>
    </row>
    <row r="94" spans="1:20" ht="17.25" customHeight="1">
      <c r="A94" s="120" t="s">
        <v>397</v>
      </c>
      <c r="B94" s="120" t="s">
        <v>399</v>
      </c>
      <c r="C94" s="122">
        <v>0</v>
      </c>
      <c r="D94" s="122">
        <v>0</v>
      </c>
      <c r="E94" s="122">
        <v>-4.76</v>
      </c>
      <c r="F94" s="122">
        <v>0</v>
      </c>
      <c r="G94" s="122">
        <v>-5.82</v>
      </c>
      <c r="H94" s="122">
        <v>0</v>
      </c>
      <c r="I94" s="122">
        <v>0</v>
      </c>
      <c r="J94" s="122">
        <v>0</v>
      </c>
      <c r="K94" s="122">
        <v>0</v>
      </c>
      <c r="L94" s="122">
        <v>0</v>
      </c>
      <c r="M94" s="122">
        <v>0</v>
      </c>
      <c r="N94" s="122">
        <v>0</v>
      </c>
      <c r="O94" s="122">
        <v>0</v>
      </c>
      <c r="P94" s="122">
        <v>0</v>
      </c>
      <c r="Q94" s="122">
        <v>0</v>
      </c>
      <c r="R94" s="122">
        <v>0</v>
      </c>
      <c r="S94" s="144">
        <v>-10.58</v>
      </c>
      <c r="T94" s="141"/>
    </row>
    <row r="95" spans="1:20" ht="17.25" customHeight="1">
      <c r="A95" s="120" t="s">
        <v>397</v>
      </c>
      <c r="B95" s="120" t="s">
        <v>400</v>
      </c>
      <c r="C95" s="122">
        <v>0</v>
      </c>
      <c r="D95" s="122"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-6.06</v>
      </c>
      <c r="J95" s="122">
        <v>0</v>
      </c>
      <c r="K95" s="122">
        <v>0</v>
      </c>
      <c r="L95" s="122">
        <v>0</v>
      </c>
      <c r="M95" s="122">
        <v>0</v>
      </c>
      <c r="N95" s="122">
        <v>0</v>
      </c>
      <c r="O95" s="122">
        <v>-5.43</v>
      </c>
      <c r="P95" s="122">
        <v>0</v>
      </c>
      <c r="Q95" s="122">
        <v>0</v>
      </c>
      <c r="R95" s="122">
        <v>0</v>
      </c>
      <c r="S95" s="144">
        <v>-11.49</v>
      </c>
      <c r="T95" s="141"/>
    </row>
    <row r="96" spans="1:20" ht="17.25" customHeight="1">
      <c r="A96" s="120" t="s">
        <v>397</v>
      </c>
      <c r="B96" s="120" t="s">
        <v>401</v>
      </c>
      <c r="C96" s="122">
        <v>-29.49</v>
      </c>
      <c r="D96" s="122">
        <v>0</v>
      </c>
      <c r="E96" s="122">
        <v>0</v>
      </c>
      <c r="F96" s="122">
        <v>0</v>
      </c>
      <c r="G96" s="122">
        <v>0</v>
      </c>
      <c r="H96" s="122">
        <v>0</v>
      </c>
      <c r="I96" s="122">
        <v>0</v>
      </c>
      <c r="J96" s="122">
        <v>0</v>
      </c>
      <c r="K96" s="122">
        <v>0</v>
      </c>
      <c r="L96" s="122">
        <v>0</v>
      </c>
      <c r="M96" s="122">
        <v>0</v>
      </c>
      <c r="N96" s="122">
        <v>0</v>
      </c>
      <c r="O96" s="122">
        <v>0</v>
      </c>
      <c r="P96" s="122">
        <v>0</v>
      </c>
      <c r="Q96" s="122">
        <v>0</v>
      </c>
      <c r="R96" s="122">
        <v>0</v>
      </c>
      <c r="S96" s="144">
        <v>-29.49</v>
      </c>
      <c r="T96" s="141"/>
    </row>
    <row r="97" spans="1:20" ht="17.25" customHeight="1">
      <c r="A97" s="120" t="s">
        <v>397</v>
      </c>
      <c r="B97" s="120" t="s">
        <v>402</v>
      </c>
      <c r="C97" s="122">
        <v>-3.76</v>
      </c>
      <c r="D97" s="122">
        <v>0</v>
      </c>
      <c r="E97" s="122">
        <v>0</v>
      </c>
      <c r="F97" s="122">
        <v>0</v>
      </c>
      <c r="G97" s="122">
        <v>0</v>
      </c>
      <c r="H97" s="122">
        <v>0</v>
      </c>
      <c r="I97" s="122">
        <v>0</v>
      </c>
      <c r="J97" s="122">
        <v>0</v>
      </c>
      <c r="K97" s="122">
        <v>0</v>
      </c>
      <c r="L97" s="122">
        <v>0</v>
      </c>
      <c r="M97" s="122">
        <v>0</v>
      </c>
      <c r="N97" s="122">
        <v>0</v>
      </c>
      <c r="O97" s="122">
        <v>0</v>
      </c>
      <c r="P97" s="122">
        <v>0</v>
      </c>
      <c r="Q97" s="122">
        <v>0</v>
      </c>
      <c r="R97" s="122">
        <v>0</v>
      </c>
      <c r="S97" s="144">
        <v>-3.76</v>
      </c>
      <c r="T97" s="141"/>
    </row>
    <row r="98" spans="1:20" ht="17.25" customHeight="1">
      <c r="A98" s="120" t="s">
        <v>403</v>
      </c>
      <c r="B98" s="120" t="s">
        <v>404</v>
      </c>
      <c r="C98" s="122">
        <v>0</v>
      </c>
      <c r="D98" s="122">
        <v>0</v>
      </c>
      <c r="E98" s="122">
        <v>0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2">
        <v>0</v>
      </c>
      <c r="L98" s="122">
        <v>0</v>
      </c>
      <c r="M98" s="122">
        <v>-1.1499999999999999</v>
      </c>
      <c r="N98" s="122">
        <v>0</v>
      </c>
      <c r="O98" s="122">
        <v>0</v>
      </c>
      <c r="P98" s="122">
        <v>0</v>
      </c>
      <c r="Q98" s="122">
        <v>0</v>
      </c>
      <c r="R98" s="122">
        <v>0</v>
      </c>
      <c r="S98" s="144">
        <v>-1.1499999999999999</v>
      </c>
      <c r="T98" s="141"/>
    </row>
    <row r="99" spans="1:20" ht="17.25" customHeight="1">
      <c r="A99" s="120" t="s">
        <v>403</v>
      </c>
      <c r="B99" s="120" t="s">
        <v>405</v>
      </c>
      <c r="C99" s="122">
        <v>0</v>
      </c>
      <c r="D99" s="122">
        <v>0</v>
      </c>
      <c r="E99" s="122">
        <v>0</v>
      </c>
      <c r="F99" s="122">
        <v>0</v>
      </c>
      <c r="G99" s="122">
        <v>0</v>
      </c>
      <c r="H99" s="122">
        <v>0</v>
      </c>
      <c r="I99" s="122">
        <v>-1.1499999999999999</v>
      </c>
      <c r="J99" s="122">
        <v>0</v>
      </c>
      <c r="K99" s="122">
        <v>0</v>
      </c>
      <c r="L99" s="122">
        <v>0</v>
      </c>
      <c r="M99" s="122">
        <v>0</v>
      </c>
      <c r="N99" s="122">
        <v>0</v>
      </c>
      <c r="O99" s="122">
        <v>-2.2999999999999998</v>
      </c>
      <c r="P99" s="122">
        <v>0</v>
      </c>
      <c r="Q99" s="122">
        <v>0</v>
      </c>
      <c r="R99" s="122">
        <v>0</v>
      </c>
      <c r="S99" s="144">
        <v>-3.45</v>
      </c>
      <c r="T99" s="141"/>
    </row>
    <row r="100" spans="1:20" ht="17.25" customHeight="1">
      <c r="A100" s="120" t="s">
        <v>403</v>
      </c>
      <c r="B100" s="120" t="s">
        <v>406</v>
      </c>
      <c r="C100" s="122">
        <v>-2.2999999999999998</v>
      </c>
      <c r="D100" s="122">
        <v>0</v>
      </c>
      <c r="E100" s="122">
        <v>0</v>
      </c>
      <c r="F100" s="122">
        <v>0</v>
      </c>
      <c r="G100" s="122">
        <v>0</v>
      </c>
      <c r="H100" s="122">
        <v>0</v>
      </c>
      <c r="I100" s="122">
        <v>0</v>
      </c>
      <c r="J100" s="122">
        <v>0</v>
      </c>
      <c r="K100" s="122">
        <v>0</v>
      </c>
      <c r="L100" s="122">
        <v>0</v>
      </c>
      <c r="M100" s="122">
        <v>0</v>
      </c>
      <c r="N100" s="122">
        <v>0</v>
      </c>
      <c r="O100" s="122">
        <v>0</v>
      </c>
      <c r="P100" s="122">
        <v>0</v>
      </c>
      <c r="Q100" s="122">
        <v>0</v>
      </c>
      <c r="R100" s="122">
        <v>0</v>
      </c>
      <c r="S100" s="144">
        <v>-2.2999999999999998</v>
      </c>
      <c r="T100" s="141"/>
    </row>
    <row r="101" spans="1:20" ht="17.25" customHeight="1">
      <c r="A101" s="120" t="s">
        <v>403</v>
      </c>
      <c r="B101" s="120" t="s">
        <v>407</v>
      </c>
      <c r="C101" s="122">
        <v>-6.9</v>
      </c>
      <c r="D101" s="122">
        <v>0</v>
      </c>
      <c r="E101" s="122">
        <v>0</v>
      </c>
      <c r="F101" s="122">
        <v>0</v>
      </c>
      <c r="G101" s="122">
        <v>0</v>
      </c>
      <c r="H101" s="122">
        <v>0</v>
      </c>
      <c r="I101" s="122">
        <v>0</v>
      </c>
      <c r="J101" s="122">
        <v>0</v>
      </c>
      <c r="K101" s="122">
        <v>0</v>
      </c>
      <c r="L101" s="122">
        <v>0</v>
      </c>
      <c r="M101" s="122">
        <v>0</v>
      </c>
      <c r="N101" s="122">
        <v>0</v>
      </c>
      <c r="O101" s="122">
        <v>0</v>
      </c>
      <c r="P101" s="122">
        <v>0</v>
      </c>
      <c r="Q101" s="122">
        <v>0</v>
      </c>
      <c r="R101" s="122">
        <v>0</v>
      </c>
      <c r="S101" s="144">
        <v>-6.9</v>
      </c>
      <c r="T101" s="141"/>
    </row>
    <row r="102" spans="1:20" ht="17.25" customHeight="1">
      <c r="A102" s="120" t="s">
        <v>403</v>
      </c>
      <c r="B102" s="120" t="s">
        <v>408</v>
      </c>
      <c r="C102" s="122">
        <v>-2.2999999999999998</v>
      </c>
      <c r="D102" s="122">
        <v>0</v>
      </c>
      <c r="E102" s="122">
        <v>0</v>
      </c>
      <c r="F102" s="122">
        <v>0</v>
      </c>
      <c r="G102" s="122">
        <v>0</v>
      </c>
      <c r="H102" s="122">
        <v>0</v>
      </c>
      <c r="I102" s="122">
        <v>0</v>
      </c>
      <c r="J102" s="122">
        <v>0</v>
      </c>
      <c r="K102" s="122">
        <v>0</v>
      </c>
      <c r="L102" s="122">
        <v>0</v>
      </c>
      <c r="M102" s="122">
        <v>0</v>
      </c>
      <c r="N102" s="122">
        <v>0</v>
      </c>
      <c r="O102" s="122">
        <v>0</v>
      </c>
      <c r="P102" s="122">
        <v>0</v>
      </c>
      <c r="Q102" s="122">
        <v>0</v>
      </c>
      <c r="R102" s="122">
        <v>0</v>
      </c>
      <c r="S102" s="144">
        <v>-2.2999999999999998</v>
      </c>
      <c r="T102" s="141"/>
    </row>
    <row r="103" spans="1:20" ht="17.25" customHeight="1">
      <c r="A103" s="120" t="s">
        <v>403</v>
      </c>
      <c r="B103" s="120" t="s">
        <v>409</v>
      </c>
      <c r="C103" s="122">
        <v>-2.2999999999999998</v>
      </c>
      <c r="D103" s="122">
        <v>0</v>
      </c>
      <c r="E103" s="122">
        <v>0</v>
      </c>
      <c r="F103" s="122">
        <v>0</v>
      </c>
      <c r="G103" s="122">
        <v>0</v>
      </c>
      <c r="H103" s="122">
        <v>0</v>
      </c>
      <c r="I103" s="122">
        <v>0</v>
      </c>
      <c r="J103" s="122">
        <v>0</v>
      </c>
      <c r="K103" s="122">
        <v>0</v>
      </c>
      <c r="L103" s="122">
        <v>0</v>
      </c>
      <c r="M103" s="122">
        <v>0</v>
      </c>
      <c r="N103" s="122">
        <v>0</v>
      </c>
      <c r="O103" s="122">
        <v>0</v>
      </c>
      <c r="P103" s="122">
        <v>0</v>
      </c>
      <c r="Q103" s="122">
        <v>0</v>
      </c>
      <c r="R103" s="122">
        <v>0</v>
      </c>
      <c r="S103" s="144">
        <v>-2.2999999999999998</v>
      </c>
      <c r="T103" s="141"/>
    </row>
    <row r="104" spans="1:20" ht="17.25" customHeight="1">
      <c r="A104" s="120" t="s">
        <v>410</v>
      </c>
      <c r="B104" s="120" t="s">
        <v>411</v>
      </c>
      <c r="C104" s="122">
        <v>-33.299999999999997</v>
      </c>
      <c r="D104" s="122">
        <v>0</v>
      </c>
      <c r="E104" s="122">
        <v>0</v>
      </c>
      <c r="F104" s="122">
        <v>0</v>
      </c>
      <c r="G104" s="122">
        <v>0</v>
      </c>
      <c r="H104" s="122">
        <v>0</v>
      </c>
      <c r="I104" s="122">
        <v>0</v>
      </c>
      <c r="J104" s="122">
        <v>0</v>
      </c>
      <c r="K104" s="122">
        <v>0</v>
      </c>
      <c r="L104" s="122">
        <v>0</v>
      </c>
      <c r="M104" s="122">
        <v>0</v>
      </c>
      <c r="N104" s="122">
        <v>0</v>
      </c>
      <c r="O104" s="122">
        <v>0</v>
      </c>
      <c r="P104" s="122">
        <v>0</v>
      </c>
      <c r="Q104" s="122">
        <v>0</v>
      </c>
      <c r="R104" s="122">
        <v>0</v>
      </c>
      <c r="S104" s="122">
        <v>-33.299999999999997</v>
      </c>
      <c r="T104" s="141"/>
    </row>
    <row r="105" spans="1:20" ht="17.25" customHeight="1">
      <c r="A105" s="120" t="s">
        <v>410</v>
      </c>
      <c r="B105" s="120" t="s">
        <v>412</v>
      </c>
      <c r="C105" s="122">
        <v>-226.02</v>
      </c>
      <c r="D105" s="122">
        <v>0</v>
      </c>
      <c r="E105" s="122">
        <v>0</v>
      </c>
      <c r="F105" s="122">
        <v>0</v>
      </c>
      <c r="G105" s="122">
        <v>0</v>
      </c>
      <c r="H105" s="122">
        <v>0</v>
      </c>
      <c r="I105" s="122">
        <v>0</v>
      </c>
      <c r="J105" s="122">
        <v>0</v>
      </c>
      <c r="K105" s="122">
        <v>0</v>
      </c>
      <c r="L105" s="122">
        <v>0</v>
      </c>
      <c r="M105" s="122">
        <v>0</v>
      </c>
      <c r="N105" s="122">
        <v>0</v>
      </c>
      <c r="O105" s="122">
        <v>0</v>
      </c>
      <c r="P105" s="122">
        <v>0</v>
      </c>
      <c r="Q105" s="122">
        <v>0</v>
      </c>
      <c r="R105" s="122">
        <v>0</v>
      </c>
      <c r="S105" s="122">
        <v>-226.02</v>
      </c>
      <c r="T105" s="141"/>
    </row>
    <row r="106" spans="1:20" ht="17.25" customHeight="1">
      <c r="A106" s="120" t="s">
        <v>410</v>
      </c>
      <c r="B106" s="120" t="s">
        <v>413</v>
      </c>
      <c r="C106" s="122">
        <v>-42.11</v>
      </c>
      <c r="D106" s="122">
        <v>0</v>
      </c>
      <c r="E106" s="122">
        <v>0</v>
      </c>
      <c r="F106" s="122">
        <v>0</v>
      </c>
      <c r="G106" s="122">
        <v>0</v>
      </c>
      <c r="H106" s="122">
        <v>0</v>
      </c>
      <c r="I106" s="122">
        <v>0</v>
      </c>
      <c r="J106" s="122">
        <v>0</v>
      </c>
      <c r="K106" s="122">
        <v>0</v>
      </c>
      <c r="L106" s="122">
        <v>0</v>
      </c>
      <c r="M106" s="122">
        <v>0</v>
      </c>
      <c r="N106" s="122">
        <v>0</v>
      </c>
      <c r="O106" s="122">
        <v>0</v>
      </c>
      <c r="P106" s="122">
        <v>0</v>
      </c>
      <c r="Q106" s="122">
        <v>0</v>
      </c>
      <c r="R106" s="122">
        <v>0</v>
      </c>
      <c r="S106" s="122">
        <v>-42.11</v>
      </c>
      <c r="T106" s="141"/>
    </row>
    <row r="107" spans="1:20" ht="17.25" customHeight="1">
      <c r="A107" s="120" t="s">
        <v>414</v>
      </c>
      <c r="B107" s="120" t="s">
        <v>415</v>
      </c>
      <c r="C107" s="122">
        <v>0</v>
      </c>
      <c r="D107" s="122">
        <v>0</v>
      </c>
      <c r="E107" s="122">
        <v>0</v>
      </c>
      <c r="F107" s="122">
        <v>0</v>
      </c>
      <c r="G107" s="122">
        <v>0</v>
      </c>
      <c r="H107" s="122">
        <v>0</v>
      </c>
      <c r="I107" s="122">
        <v>0</v>
      </c>
      <c r="J107" s="122">
        <v>0</v>
      </c>
      <c r="K107" s="122">
        <v>0</v>
      </c>
      <c r="L107" s="122">
        <v>0</v>
      </c>
      <c r="M107" s="122">
        <v>0</v>
      </c>
      <c r="N107" s="122">
        <v>0</v>
      </c>
      <c r="O107" s="122">
        <v>0</v>
      </c>
      <c r="P107" s="122">
        <v>0</v>
      </c>
      <c r="Q107" s="122">
        <v>-267.83</v>
      </c>
      <c r="R107" s="122">
        <v>-4449.6899999999996</v>
      </c>
      <c r="S107" s="122">
        <v>-4717.5200000000004</v>
      </c>
      <c r="T107" s="141"/>
    </row>
    <row r="108" spans="1:20" ht="17.25" customHeight="1">
      <c r="A108" s="120" t="s">
        <v>416</v>
      </c>
      <c r="B108" s="120" t="s">
        <v>417</v>
      </c>
      <c r="C108" s="122">
        <v>-2176.2399999999998</v>
      </c>
      <c r="D108" s="122">
        <v>0</v>
      </c>
      <c r="E108" s="122">
        <v>0</v>
      </c>
      <c r="F108" s="122">
        <v>0</v>
      </c>
      <c r="G108" s="122">
        <v>0</v>
      </c>
      <c r="H108" s="122">
        <v>0</v>
      </c>
      <c r="I108" s="122">
        <v>0</v>
      </c>
      <c r="J108" s="122">
        <v>0</v>
      </c>
      <c r="K108" s="122">
        <v>0</v>
      </c>
      <c r="L108" s="122">
        <v>0</v>
      </c>
      <c r="M108" s="122">
        <v>0</v>
      </c>
      <c r="N108" s="122">
        <v>0</v>
      </c>
      <c r="O108" s="122">
        <v>0</v>
      </c>
      <c r="P108" s="122">
        <v>0</v>
      </c>
      <c r="Q108" s="122">
        <v>0</v>
      </c>
      <c r="R108" s="122">
        <v>0</v>
      </c>
      <c r="S108" s="122">
        <v>-2176.2399999999998</v>
      </c>
      <c r="T108" s="141"/>
    </row>
    <row r="109" spans="1:20" ht="17.25" customHeight="1">
      <c r="A109" s="120" t="s">
        <v>418</v>
      </c>
      <c r="B109" s="120" t="s">
        <v>419</v>
      </c>
      <c r="C109" s="122">
        <v>-222.29</v>
      </c>
      <c r="D109" s="122">
        <v>0</v>
      </c>
      <c r="E109" s="122">
        <v>0</v>
      </c>
      <c r="F109" s="122">
        <v>0</v>
      </c>
      <c r="G109" s="122">
        <v>0</v>
      </c>
      <c r="H109" s="122">
        <v>0</v>
      </c>
      <c r="I109" s="122">
        <v>0</v>
      </c>
      <c r="J109" s="122">
        <v>0</v>
      </c>
      <c r="K109" s="122">
        <v>0</v>
      </c>
      <c r="L109" s="122">
        <v>0</v>
      </c>
      <c r="M109" s="122">
        <v>0</v>
      </c>
      <c r="N109" s="122">
        <v>0</v>
      </c>
      <c r="O109" s="122">
        <v>0</v>
      </c>
      <c r="P109" s="122">
        <v>0</v>
      </c>
      <c r="Q109" s="122">
        <v>0</v>
      </c>
      <c r="R109" s="122">
        <v>0</v>
      </c>
      <c r="S109" s="122">
        <v>-222.29</v>
      </c>
      <c r="T109" s="141"/>
    </row>
    <row r="110" spans="1:20" ht="17.25" customHeight="1">
      <c r="A110" s="120" t="s">
        <v>420</v>
      </c>
      <c r="B110" s="120" t="s">
        <v>421</v>
      </c>
      <c r="C110" s="122">
        <v>-308.56</v>
      </c>
      <c r="D110" s="122">
        <v>0</v>
      </c>
      <c r="E110" s="122">
        <v>0</v>
      </c>
      <c r="F110" s="122">
        <v>0</v>
      </c>
      <c r="G110" s="122">
        <v>0</v>
      </c>
      <c r="H110" s="122">
        <v>0</v>
      </c>
      <c r="I110" s="122">
        <v>0</v>
      </c>
      <c r="J110" s="122">
        <v>0</v>
      </c>
      <c r="K110" s="122">
        <v>0</v>
      </c>
      <c r="L110" s="122">
        <v>0</v>
      </c>
      <c r="M110" s="122">
        <v>0</v>
      </c>
      <c r="N110" s="122">
        <v>0</v>
      </c>
      <c r="O110" s="122">
        <v>0</v>
      </c>
      <c r="P110" s="122">
        <v>0</v>
      </c>
      <c r="Q110" s="122">
        <v>0</v>
      </c>
      <c r="R110" s="122">
        <v>0</v>
      </c>
      <c r="S110" s="122">
        <v>-308.56</v>
      </c>
      <c r="T110" s="141"/>
    </row>
    <row r="111" spans="1:20" ht="17.25" customHeight="1">
      <c r="A111" s="120" t="s">
        <v>422</v>
      </c>
      <c r="B111" s="120" t="s">
        <v>423</v>
      </c>
      <c r="C111" s="122">
        <v>-637.99</v>
      </c>
      <c r="D111" s="122">
        <v>0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>
        <v>0</v>
      </c>
      <c r="N111" s="122">
        <v>0</v>
      </c>
      <c r="O111" s="122">
        <v>0</v>
      </c>
      <c r="P111" s="122">
        <v>0</v>
      </c>
      <c r="Q111" s="122">
        <v>0</v>
      </c>
      <c r="R111" s="122">
        <v>0</v>
      </c>
      <c r="S111" s="122">
        <v>-637.99</v>
      </c>
      <c r="T111" s="141"/>
    </row>
    <row r="112" spans="1:20" ht="17.25" customHeight="1">
      <c r="A112" s="120" t="s">
        <v>424</v>
      </c>
      <c r="B112" s="120" t="s">
        <v>425</v>
      </c>
      <c r="C112" s="122">
        <v>-6629.59</v>
      </c>
      <c r="D112" s="122">
        <v>0</v>
      </c>
      <c r="E112" s="122">
        <v>0</v>
      </c>
      <c r="F112" s="122">
        <v>0</v>
      </c>
      <c r="G112" s="122">
        <v>0</v>
      </c>
      <c r="H112" s="122">
        <v>0</v>
      </c>
      <c r="I112" s="122">
        <v>0</v>
      </c>
      <c r="J112" s="122">
        <v>0</v>
      </c>
      <c r="K112" s="122">
        <v>0</v>
      </c>
      <c r="L112" s="122">
        <v>0</v>
      </c>
      <c r="M112" s="122">
        <v>0</v>
      </c>
      <c r="N112" s="122">
        <v>0</v>
      </c>
      <c r="O112" s="122">
        <v>0</v>
      </c>
      <c r="P112" s="122">
        <v>0</v>
      </c>
      <c r="Q112" s="122">
        <v>0</v>
      </c>
      <c r="R112" s="122">
        <v>0</v>
      </c>
      <c r="S112" s="122">
        <v>-6629.59</v>
      </c>
      <c r="T112" s="141"/>
    </row>
    <row r="113" spans="1:20" ht="17.25" customHeight="1">
      <c r="A113" s="120" t="s">
        <v>426</v>
      </c>
      <c r="B113" s="120" t="s">
        <v>427</v>
      </c>
      <c r="C113" s="122">
        <v>-577</v>
      </c>
      <c r="D113" s="122">
        <v>0</v>
      </c>
      <c r="E113" s="122">
        <v>0</v>
      </c>
      <c r="F113" s="122">
        <v>0</v>
      </c>
      <c r="G113" s="122">
        <v>0</v>
      </c>
      <c r="H113" s="122">
        <v>0</v>
      </c>
      <c r="I113" s="122">
        <v>0</v>
      </c>
      <c r="J113" s="122">
        <v>0</v>
      </c>
      <c r="K113" s="122">
        <v>0</v>
      </c>
      <c r="L113" s="122">
        <v>0</v>
      </c>
      <c r="M113" s="122">
        <v>0</v>
      </c>
      <c r="N113" s="122">
        <v>0</v>
      </c>
      <c r="O113" s="122">
        <v>0</v>
      </c>
      <c r="P113" s="122">
        <v>0</v>
      </c>
      <c r="Q113" s="122">
        <v>0</v>
      </c>
      <c r="R113" s="122">
        <v>0</v>
      </c>
      <c r="S113" s="122">
        <v>-577</v>
      </c>
      <c r="T113" s="141"/>
    </row>
    <row r="114" spans="1:20" ht="17.25" customHeight="1">
      <c r="A114" s="120" t="s">
        <v>428</v>
      </c>
      <c r="B114" s="120" t="s">
        <v>429</v>
      </c>
      <c r="C114" s="122">
        <v>-34682</v>
      </c>
      <c r="D114" s="122">
        <v>0</v>
      </c>
      <c r="E114" s="122">
        <v>0</v>
      </c>
      <c r="F114" s="122">
        <v>0</v>
      </c>
      <c r="G114" s="122">
        <v>0</v>
      </c>
      <c r="H114" s="122">
        <v>0</v>
      </c>
      <c r="I114" s="122">
        <v>0</v>
      </c>
      <c r="J114" s="122">
        <v>0</v>
      </c>
      <c r="K114" s="122">
        <v>0</v>
      </c>
      <c r="L114" s="122">
        <v>0</v>
      </c>
      <c r="M114" s="122">
        <v>0</v>
      </c>
      <c r="N114" s="122">
        <v>0</v>
      </c>
      <c r="O114" s="122">
        <v>0</v>
      </c>
      <c r="P114" s="122">
        <v>0</v>
      </c>
      <c r="Q114" s="122">
        <v>0</v>
      </c>
      <c r="R114" s="122">
        <v>0</v>
      </c>
      <c r="S114" s="122">
        <v>-34682</v>
      </c>
      <c r="T114" s="141"/>
    </row>
    <row r="115" spans="1:20" ht="17.25" customHeight="1">
      <c r="A115" s="120" t="s">
        <v>430</v>
      </c>
      <c r="B115" s="120" t="s">
        <v>431</v>
      </c>
      <c r="C115" s="122">
        <v>-28.39</v>
      </c>
      <c r="D115" s="122">
        <v>0</v>
      </c>
      <c r="E115" s="122">
        <v>0</v>
      </c>
      <c r="F115" s="122">
        <v>0</v>
      </c>
      <c r="G115" s="122">
        <v>0</v>
      </c>
      <c r="H115" s="122">
        <v>0</v>
      </c>
      <c r="I115" s="122">
        <v>0</v>
      </c>
      <c r="J115" s="122">
        <v>0</v>
      </c>
      <c r="K115" s="122">
        <v>0</v>
      </c>
      <c r="L115" s="122">
        <v>0</v>
      </c>
      <c r="M115" s="122">
        <v>0</v>
      </c>
      <c r="N115" s="122">
        <v>0</v>
      </c>
      <c r="O115" s="122">
        <v>0</v>
      </c>
      <c r="P115" s="122">
        <v>0</v>
      </c>
      <c r="Q115" s="122">
        <v>0</v>
      </c>
      <c r="R115" s="122">
        <v>0</v>
      </c>
      <c r="S115" s="122">
        <v>-28.39</v>
      </c>
      <c r="T115" s="141"/>
    </row>
    <row r="116" spans="1:20" ht="17.25" customHeight="1">
      <c r="A116" s="120" t="s">
        <v>432</v>
      </c>
      <c r="B116" s="120" t="s">
        <v>433</v>
      </c>
      <c r="C116" s="122">
        <v>0</v>
      </c>
      <c r="D116" s="122">
        <v>0</v>
      </c>
      <c r="E116" s="122">
        <v>0</v>
      </c>
      <c r="F116" s="122">
        <v>0</v>
      </c>
      <c r="G116" s="122">
        <v>0</v>
      </c>
      <c r="H116" s="122">
        <v>-6000.24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22">
        <v>0</v>
      </c>
      <c r="Q116" s="122">
        <v>0</v>
      </c>
      <c r="R116" s="122">
        <v>0</v>
      </c>
      <c r="S116" s="122">
        <v>-6000.24</v>
      </c>
      <c r="T116" s="141"/>
    </row>
    <row r="117" spans="1:20" ht="17.25" customHeight="1">
      <c r="A117" s="120" t="s">
        <v>432</v>
      </c>
      <c r="B117" s="120" t="s">
        <v>434</v>
      </c>
      <c r="C117" s="122">
        <v>-350</v>
      </c>
      <c r="D117" s="122">
        <v>0</v>
      </c>
      <c r="E117" s="122">
        <v>0</v>
      </c>
      <c r="F117" s="122">
        <v>0</v>
      </c>
      <c r="G117" s="122">
        <v>0</v>
      </c>
      <c r="H117" s="122">
        <v>0</v>
      </c>
      <c r="I117" s="122">
        <v>0</v>
      </c>
      <c r="J117" s="122">
        <v>0</v>
      </c>
      <c r="K117" s="122">
        <v>0</v>
      </c>
      <c r="L117" s="122">
        <v>0</v>
      </c>
      <c r="M117" s="122">
        <v>0</v>
      </c>
      <c r="N117" s="122">
        <v>0</v>
      </c>
      <c r="O117" s="122">
        <v>0</v>
      </c>
      <c r="P117" s="122">
        <v>0</v>
      </c>
      <c r="Q117" s="122">
        <v>0</v>
      </c>
      <c r="R117" s="122">
        <v>0</v>
      </c>
      <c r="S117" s="122">
        <v>-350</v>
      </c>
      <c r="T117" s="141"/>
    </row>
    <row r="118" spans="1:20" ht="17.25" customHeight="1">
      <c r="A118" s="120" t="s">
        <v>432</v>
      </c>
      <c r="B118" s="120" t="s">
        <v>435</v>
      </c>
      <c r="C118" s="122">
        <v>-3034.16</v>
      </c>
      <c r="D118" s="122">
        <v>0</v>
      </c>
      <c r="E118" s="122">
        <v>0</v>
      </c>
      <c r="F118" s="122">
        <v>0</v>
      </c>
      <c r="G118" s="122">
        <v>0</v>
      </c>
      <c r="H118" s="122">
        <v>0</v>
      </c>
      <c r="I118" s="122">
        <v>0</v>
      </c>
      <c r="J118" s="122">
        <v>0</v>
      </c>
      <c r="K118" s="122">
        <v>0</v>
      </c>
      <c r="L118" s="122">
        <v>-3013.35</v>
      </c>
      <c r="M118" s="122">
        <v>0</v>
      </c>
      <c r="N118" s="122">
        <v>0</v>
      </c>
      <c r="O118" s="122">
        <v>0</v>
      </c>
      <c r="P118" s="122">
        <v>0</v>
      </c>
      <c r="Q118" s="122">
        <v>0</v>
      </c>
      <c r="R118" s="122">
        <v>0</v>
      </c>
      <c r="S118" s="122">
        <v>-6047.51</v>
      </c>
      <c r="T118" s="141"/>
    </row>
    <row r="119" spans="1:20" ht="17.25" customHeight="1">
      <c r="A119" s="120" t="s">
        <v>436</v>
      </c>
      <c r="B119" s="120" t="s">
        <v>437</v>
      </c>
      <c r="C119" s="122">
        <v>-4585.79</v>
      </c>
      <c r="D119" s="122">
        <v>0</v>
      </c>
      <c r="E119" s="122">
        <v>0</v>
      </c>
      <c r="F119" s="122">
        <v>0</v>
      </c>
      <c r="G119" s="122">
        <v>0</v>
      </c>
      <c r="H119" s="122">
        <v>0</v>
      </c>
      <c r="I119" s="122">
        <v>0</v>
      </c>
      <c r="J119" s="122">
        <v>0</v>
      </c>
      <c r="K119" s="122">
        <v>0</v>
      </c>
      <c r="L119" s="122">
        <v>0</v>
      </c>
      <c r="M119" s="122">
        <v>0</v>
      </c>
      <c r="N119" s="122">
        <v>0</v>
      </c>
      <c r="O119" s="122">
        <v>0</v>
      </c>
      <c r="P119" s="122">
        <v>0</v>
      </c>
      <c r="Q119" s="122">
        <v>0</v>
      </c>
      <c r="R119" s="122">
        <v>0</v>
      </c>
      <c r="S119" s="122">
        <v>-4585.79</v>
      </c>
      <c r="T119" s="141"/>
    </row>
    <row r="120" spans="1:20" ht="17.25" customHeight="1">
      <c r="A120" s="120" t="s">
        <v>436</v>
      </c>
      <c r="B120" s="120" t="s">
        <v>438</v>
      </c>
      <c r="C120" s="122">
        <v>-15294.85</v>
      </c>
      <c r="D120" s="122">
        <v>0</v>
      </c>
      <c r="E120" s="122">
        <v>0</v>
      </c>
      <c r="F120" s="122">
        <v>0</v>
      </c>
      <c r="G120" s="122">
        <v>0</v>
      </c>
      <c r="H120" s="122">
        <v>0</v>
      </c>
      <c r="I120" s="122">
        <v>0</v>
      </c>
      <c r="J120" s="122">
        <v>0</v>
      </c>
      <c r="K120" s="122">
        <v>0</v>
      </c>
      <c r="L120" s="122">
        <v>0</v>
      </c>
      <c r="M120" s="122">
        <v>0</v>
      </c>
      <c r="N120" s="122">
        <v>0</v>
      </c>
      <c r="O120" s="122">
        <v>0</v>
      </c>
      <c r="P120" s="122">
        <v>0</v>
      </c>
      <c r="Q120" s="122">
        <v>0</v>
      </c>
      <c r="R120" s="122">
        <v>0</v>
      </c>
      <c r="S120" s="122">
        <v>-15294.85</v>
      </c>
      <c r="T120" s="141"/>
    </row>
    <row r="121" spans="1:20" ht="17.25" customHeight="1">
      <c r="A121" s="120" t="s">
        <v>439</v>
      </c>
      <c r="B121" s="120" t="s">
        <v>440</v>
      </c>
      <c r="C121" s="122">
        <v>-14.68</v>
      </c>
      <c r="D121" s="122">
        <v>0</v>
      </c>
      <c r="E121" s="122">
        <v>0</v>
      </c>
      <c r="F121" s="122">
        <v>0</v>
      </c>
      <c r="G121" s="122">
        <v>0</v>
      </c>
      <c r="H121" s="122">
        <v>0</v>
      </c>
      <c r="I121" s="122">
        <v>0</v>
      </c>
      <c r="J121" s="122">
        <v>0</v>
      </c>
      <c r="K121" s="122">
        <v>0</v>
      </c>
      <c r="L121" s="122">
        <v>0</v>
      </c>
      <c r="M121" s="122">
        <v>0</v>
      </c>
      <c r="N121" s="122">
        <v>0</v>
      </c>
      <c r="O121" s="122">
        <v>0</v>
      </c>
      <c r="P121" s="122">
        <v>0</v>
      </c>
      <c r="Q121" s="122">
        <v>0</v>
      </c>
      <c r="R121" s="122">
        <v>0</v>
      </c>
      <c r="S121" s="122">
        <v>-14.68</v>
      </c>
      <c r="T121" s="141"/>
    </row>
    <row r="122" spans="1:20" ht="17.25" customHeight="1">
      <c r="A122" s="120" t="s">
        <v>439</v>
      </c>
      <c r="B122" s="120" t="s">
        <v>441</v>
      </c>
      <c r="C122" s="122">
        <v>0</v>
      </c>
      <c r="D122" s="122">
        <v>0</v>
      </c>
      <c r="E122" s="122">
        <v>0</v>
      </c>
      <c r="F122" s="122">
        <v>0</v>
      </c>
      <c r="G122" s="122">
        <v>0</v>
      </c>
      <c r="H122" s="122">
        <v>0</v>
      </c>
      <c r="I122" s="122">
        <v>0</v>
      </c>
      <c r="J122" s="122">
        <v>0</v>
      </c>
      <c r="K122" s="122">
        <v>0</v>
      </c>
      <c r="L122" s="122">
        <v>0</v>
      </c>
      <c r="M122" s="122">
        <v>0</v>
      </c>
      <c r="N122" s="122">
        <v>-442.64</v>
      </c>
      <c r="O122" s="122">
        <v>0</v>
      </c>
      <c r="P122" s="122">
        <v>0</v>
      </c>
      <c r="Q122" s="122">
        <v>0</v>
      </c>
      <c r="R122" s="122">
        <v>0</v>
      </c>
      <c r="S122" s="122">
        <v>-442.64</v>
      </c>
      <c r="T122" s="141"/>
    </row>
    <row r="123" spans="1:20" ht="17.25" customHeight="1">
      <c r="A123" s="120" t="s">
        <v>439</v>
      </c>
      <c r="B123" s="120" t="s">
        <v>442</v>
      </c>
      <c r="C123" s="122">
        <v>-113.87</v>
      </c>
      <c r="D123" s="122">
        <v>0</v>
      </c>
      <c r="E123" s="122">
        <v>0</v>
      </c>
      <c r="F123" s="122">
        <v>0</v>
      </c>
      <c r="G123" s="122">
        <v>0</v>
      </c>
      <c r="H123" s="122">
        <v>0</v>
      </c>
      <c r="I123" s="122">
        <v>0</v>
      </c>
      <c r="J123" s="122">
        <v>0</v>
      </c>
      <c r="K123" s="122">
        <v>0</v>
      </c>
      <c r="L123" s="122">
        <v>0</v>
      </c>
      <c r="M123" s="122">
        <v>0</v>
      </c>
      <c r="N123" s="122">
        <v>0</v>
      </c>
      <c r="O123" s="122">
        <v>0</v>
      </c>
      <c r="P123" s="122">
        <v>0</v>
      </c>
      <c r="Q123" s="122">
        <v>0</v>
      </c>
      <c r="R123" s="122">
        <v>0</v>
      </c>
      <c r="S123" s="122">
        <v>-113.87</v>
      </c>
      <c r="T123" s="141"/>
    </row>
    <row r="124" spans="1:20" ht="17.25" customHeight="1">
      <c r="A124" s="120" t="s">
        <v>443</v>
      </c>
      <c r="B124" s="120" t="s">
        <v>444</v>
      </c>
      <c r="C124" s="122">
        <v>0</v>
      </c>
      <c r="D124" s="122">
        <v>0</v>
      </c>
      <c r="E124" s="122">
        <v>0</v>
      </c>
      <c r="F124" s="122">
        <v>0</v>
      </c>
      <c r="G124" s="122">
        <v>0</v>
      </c>
      <c r="H124" s="122">
        <v>0</v>
      </c>
      <c r="I124" s="122">
        <v>0</v>
      </c>
      <c r="J124" s="122">
        <v>0</v>
      </c>
      <c r="K124" s="122">
        <v>0</v>
      </c>
      <c r="L124" s="122">
        <v>0</v>
      </c>
      <c r="M124" s="122">
        <v>0</v>
      </c>
      <c r="N124" s="122">
        <v>0</v>
      </c>
      <c r="O124" s="122">
        <v>0</v>
      </c>
      <c r="P124" s="122">
        <v>0</v>
      </c>
      <c r="Q124" s="122">
        <v>0</v>
      </c>
      <c r="R124" s="122">
        <v>-6800</v>
      </c>
      <c r="S124" s="122">
        <v>-6800</v>
      </c>
      <c r="T124" s="141"/>
    </row>
    <row r="125" spans="1:20" ht="17.25" customHeight="1">
      <c r="A125" s="123" t="s">
        <v>445</v>
      </c>
      <c r="B125" s="120" t="s">
        <v>86</v>
      </c>
      <c r="C125" s="124">
        <v>46600.39</v>
      </c>
      <c r="D125" s="124">
        <v>10636.13</v>
      </c>
      <c r="E125" s="124">
        <v>7724.41</v>
      </c>
      <c r="F125" s="124">
        <v>6894.8</v>
      </c>
      <c r="G125" s="124">
        <v>5429.94</v>
      </c>
      <c r="H125" s="124">
        <v>-6000.24</v>
      </c>
      <c r="I125" s="124">
        <v>-1206.01</v>
      </c>
      <c r="J125" s="124">
        <v>0</v>
      </c>
      <c r="K125" s="124">
        <v>13246.46</v>
      </c>
      <c r="L125" s="124">
        <v>3917.48</v>
      </c>
      <c r="M125" s="124">
        <v>-970.06</v>
      </c>
      <c r="N125" s="124">
        <v>-442.64</v>
      </c>
      <c r="O125" s="124">
        <v>446.98</v>
      </c>
      <c r="P125" s="124">
        <v>9428.94</v>
      </c>
      <c r="Q125" s="124">
        <v>2276.5300000000002</v>
      </c>
      <c r="R125" s="124">
        <v>-9952.24</v>
      </c>
      <c r="S125" s="124">
        <v>88030.87</v>
      </c>
      <c r="T125" s="141"/>
    </row>
    <row r="126" spans="1:20" ht="17.25" customHeight="1">
      <c r="A126" s="123" t="s">
        <v>446</v>
      </c>
      <c r="B126" s="120" t="s">
        <v>86</v>
      </c>
      <c r="C126" s="124">
        <v>-33704.22</v>
      </c>
      <c r="D126" s="124">
        <v>10636.13</v>
      </c>
      <c r="E126" s="124">
        <v>5444.04</v>
      </c>
      <c r="F126" s="124">
        <v>6894.8</v>
      </c>
      <c r="G126" s="124">
        <v>3104.03</v>
      </c>
      <c r="H126" s="124">
        <v>-6000.24</v>
      </c>
      <c r="I126" s="124">
        <v>-704.99</v>
      </c>
      <c r="J126" s="124">
        <v>-4.18</v>
      </c>
      <c r="K126" s="124">
        <v>3629.65</v>
      </c>
      <c r="L126" s="124">
        <v>3917.48</v>
      </c>
      <c r="M126" s="124">
        <v>-59.22</v>
      </c>
      <c r="N126" s="124">
        <v>-442.64</v>
      </c>
      <c r="O126" s="124">
        <v>126.13</v>
      </c>
      <c r="P126" s="124">
        <v>9428.94</v>
      </c>
      <c r="Q126" s="124">
        <v>2276.5300000000002</v>
      </c>
      <c r="R126" s="124">
        <v>-9952.24</v>
      </c>
      <c r="S126" s="124">
        <v>-5410</v>
      </c>
      <c r="T126" s="141"/>
    </row>
    <row r="127" spans="1:20" ht="17.25" customHeight="1"/>
    <row r="128" spans="1:20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</sheetData>
  <mergeCells count="3">
    <mergeCell ref="A1:T1"/>
    <mergeCell ref="A2:T2"/>
    <mergeCell ref="A3:T3"/>
  </mergeCells>
  <pageMargins left="0.25" right="0.25" top="0.75" bottom="0.75" header="0.3" footer="0.3"/>
  <pageSetup paperSize="5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2"/>
  <sheetViews>
    <sheetView topLeftCell="A107" zoomScale="130" zoomScaleNormal="130" workbookViewId="0">
      <selection activeCell="G122" sqref="G122"/>
    </sheetView>
  </sheetViews>
  <sheetFormatPr defaultRowHeight="15"/>
  <cols>
    <col min="1" max="1" width="41.140625" customWidth="1"/>
    <col min="2" max="2" width="24.140625" customWidth="1"/>
    <col min="3" max="3" width="21.140625" customWidth="1"/>
  </cols>
  <sheetData>
    <row r="1" spans="1:4" ht="22.5" customHeight="1">
      <c r="A1" s="170" t="s">
        <v>83</v>
      </c>
      <c r="B1" s="170"/>
      <c r="C1" s="170"/>
      <c r="D1" s="170"/>
    </row>
    <row r="2" spans="1:4" ht="18" customHeight="1">
      <c r="A2" s="171" t="s">
        <v>447</v>
      </c>
      <c r="B2" s="171"/>
      <c r="C2" s="171"/>
      <c r="D2" s="171"/>
    </row>
    <row r="3" spans="1:4" ht="15" customHeight="1">
      <c r="A3" s="172" t="s">
        <v>448</v>
      </c>
      <c r="B3" s="172"/>
      <c r="C3" s="172"/>
      <c r="D3" s="172"/>
    </row>
    <row r="4" spans="1:4">
      <c r="A4" s="120" t="s">
        <v>86</v>
      </c>
      <c r="B4" s="120" t="s">
        <v>86</v>
      </c>
      <c r="C4" s="120" t="s">
        <v>86</v>
      </c>
      <c r="D4" s="141"/>
    </row>
    <row r="5" spans="1:4">
      <c r="A5" s="120" t="s">
        <v>86</v>
      </c>
      <c r="B5" s="120" t="s">
        <v>86</v>
      </c>
      <c r="C5" s="120" t="s">
        <v>86</v>
      </c>
      <c r="D5" s="141"/>
    </row>
    <row r="6" spans="1:4">
      <c r="A6" s="145" t="s">
        <v>449</v>
      </c>
      <c r="B6" s="145" t="s">
        <v>86</v>
      </c>
      <c r="C6" s="145" t="s">
        <v>86</v>
      </c>
      <c r="D6" s="141"/>
    </row>
    <row r="7" spans="1:4">
      <c r="A7" s="146" t="s">
        <v>265</v>
      </c>
      <c r="B7" s="146" t="s">
        <v>86</v>
      </c>
      <c r="C7" s="146" t="s">
        <v>86</v>
      </c>
      <c r="D7" s="141"/>
    </row>
    <row r="8" spans="1:4">
      <c r="A8" s="117" t="s">
        <v>450</v>
      </c>
      <c r="B8" s="117" t="s">
        <v>451</v>
      </c>
      <c r="C8" s="118" t="s">
        <v>452</v>
      </c>
      <c r="D8" s="141"/>
    </row>
    <row r="9" spans="1:4">
      <c r="A9" s="120" t="s">
        <v>453</v>
      </c>
      <c r="B9" s="120" t="s">
        <v>454</v>
      </c>
      <c r="C9" s="122">
        <v>1990.38</v>
      </c>
      <c r="D9" s="141"/>
    </row>
    <row r="10" spans="1:4">
      <c r="A10" s="120" t="s">
        <v>455</v>
      </c>
      <c r="B10" s="120" t="s">
        <v>456</v>
      </c>
      <c r="C10" s="122">
        <v>1000</v>
      </c>
      <c r="D10" s="141"/>
    </row>
    <row r="11" spans="1:4">
      <c r="A11" s="120" t="s">
        <v>457</v>
      </c>
      <c r="B11" s="120" t="s">
        <v>458</v>
      </c>
      <c r="C11" s="122">
        <v>4000</v>
      </c>
      <c r="D11" s="141"/>
    </row>
    <row r="12" spans="1:4">
      <c r="A12" s="120" t="s">
        <v>174</v>
      </c>
      <c r="B12" s="120" t="s">
        <v>459</v>
      </c>
      <c r="C12" s="122">
        <v>3389.89</v>
      </c>
      <c r="D12" s="141"/>
    </row>
    <row r="13" spans="1:4">
      <c r="A13" s="120" t="s">
        <v>174</v>
      </c>
      <c r="B13" s="120" t="s">
        <v>460</v>
      </c>
      <c r="C13" s="122">
        <v>7500</v>
      </c>
      <c r="D13" s="141"/>
    </row>
    <row r="14" spans="1:4">
      <c r="A14" s="120" t="s">
        <v>203</v>
      </c>
      <c r="B14" s="120" t="s">
        <v>461</v>
      </c>
      <c r="C14" s="122">
        <v>79.540000000000006</v>
      </c>
      <c r="D14" s="141"/>
    </row>
    <row r="15" spans="1:4">
      <c r="A15" s="120" t="s">
        <v>203</v>
      </c>
      <c r="B15" s="120" t="s">
        <v>462</v>
      </c>
      <c r="C15" s="122">
        <v>500</v>
      </c>
      <c r="D15" s="141"/>
    </row>
    <row r="16" spans="1:4">
      <c r="A16" s="120" t="s">
        <v>136</v>
      </c>
      <c r="B16" s="120" t="s">
        <v>463</v>
      </c>
      <c r="C16" s="122">
        <v>595.39</v>
      </c>
      <c r="D16" s="141"/>
    </row>
    <row r="17" spans="1:4">
      <c r="A17" s="120" t="s">
        <v>136</v>
      </c>
      <c r="B17" s="120" t="s">
        <v>464</v>
      </c>
      <c r="C17" s="122">
        <v>7459.4</v>
      </c>
      <c r="D17" s="141"/>
    </row>
    <row r="18" spans="1:4">
      <c r="A18" s="120" t="s">
        <v>136</v>
      </c>
      <c r="B18" s="120" t="s">
        <v>465</v>
      </c>
      <c r="C18" s="122">
        <v>3000</v>
      </c>
      <c r="D18" s="141"/>
    </row>
    <row r="19" spans="1:4">
      <c r="A19" s="120" t="s">
        <v>209</v>
      </c>
      <c r="B19" s="120" t="s">
        <v>466</v>
      </c>
      <c r="C19" s="122">
        <v>1329.78</v>
      </c>
      <c r="D19" s="141"/>
    </row>
    <row r="20" spans="1:4">
      <c r="A20" s="120" t="s">
        <v>209</v>
      </c>
      <c r="B20" s="120" t="s">
        <v>467</v>
      </c>
      <c r="C20" s="122">
        <v>6923</v>
      </c>
      <c r="D20" s="141"/>
    </row>
    <row r="21" spans="1:4">
      <c r="A21" s="120" t="s">
        <v>213</v>
      </c>
      <c r="B21" s="120" t="s">
        <v>468</v>
      </c>
      <c r="C21" s="122">
        <v>37000</v>
      </c>
      <c r="D21" s="141"/>
    </row>
    <row r="22" spans="1:4">
      <c r="A22" s="120" t="s">
        <v>138</v>
      </c>
      <c r="B22" s="120" t="s">
        <v>469</v>
      </c>
      <c r="C22" s="122">
        <v>20697.5</v>
      </c>
      <c r="D22" s="141"/>
    </row>
    <row r="23" spans="1:4">
      <c r="A23" s="120" t="s">
        <v>470</v>
      </c>
      <c r="B23" s="120" t="s">
        <v>471</v>
      </c>
      <c r="C23" s="122">
        <v>150</v>
      </c>
      <c r="D23" s="141"/>
    </row>
    <row r="24" spans="1:4">
      <c r="A24" s="120" t="s">
        <v>472</v>
      </c>
      <c r="B24" s="120" t="s">
        <v>473</v>
      </c>
      <c r="C24" s="122">
        <v>150</v>
      </c>
      <c r="D24" s="141"/>
    </row>
    <row r="25" spans="1:4">
      <c r="A25" s="120" t="s">
        <v>474</v>
      </c>
      <c r="B25" s="120" t="s">
        <v>475</v>
      </c>
      <c r="C25" s="122">
        <v>17000</v>
      </c>
      <c r="D25" s="141"/>
    </row>
    <row r="26" spans="1:4">
      <c r="A26" s="120" t="s">
        <v>115</v>
      </c>
      <c r="B26" s="120" t="s">
        <v>476</v>
      </c>
      <c r="C26" s="122">
        <v>1744.36</v>
      </c>
      <c r="D26" s="141"/>
    </row>
    <row r="27" spans="1:4">
      <c r="A27" s="120" t="s">
        <v>115</v>
      </c>
      <c r="B27" s="120" t="s">
        <v>477</v>
      </c>
      <c r="C27" s="122">
        <v>11891.71</v>
      </c>
      <c r="D27" s="141"/>
    </row>
    <row r="28" spans="1:4">
      <c r="A28" s="120" t="s">
        <v>220</v>
      </c>
      <c r="B28" s="120" t="s">
        <v>478</v>
      </c>
      <c r="C28" s="122">
        <v>123.11</v>
      </c>
      <c r="D28" s="141"/>
    </row>
    <row r="29" spans="1:4">
      <c r="A29" s="120" t="s">
        <v>220</v>
      </c>
      <c r="B29" s="120" t="s">
        <v>479</v>
      </c>
      <c r="C29" s="122">
        <v>500</v>
      </c>
      <c r="D29" s="141"/>
    </row>
    <row r="30" spans="1:4">
      <c r="A30" s="120" t="s">
        <v>155</v>
      </c>
      <c r="B30" s="120" t="s">
        <v>480</v>
      </c>
      <c r="C30" s="122">
        <v>35856</v>
      </c>
      <c r="D30" s="141"/>
    </row>
    <row r="31" spans="1:4">
      <c r="A31" s="120" t="s">
        <v>481</v>
      </c>
      <c r="B31" s="120" t="s">
        <v>482</v>
      </c>
      <c r="C31" s="122">
        <v>1500</v>
      </c>
      <c r="D31" s="141"/>
    </row>
    <row r="32" spans="1:4">
      <c r="A32" s="120" t="s">
        <v>227</v>
      </c>
      <c r="B32" s="120" t="s">
        <v>483</v>
      </c>
      <c r="C32" s="122">
        <v>472.31</v>
      </c>
      <c r="D32" s="141"/>
    </row>
    <row r="33" spans="1:4">
      <c r="A33" s="120" t="s">
        <v>227</v>
      </c>
      <c r="B33" s="120" t="s">
        <v>484</v>
      </c>
      <c r="C33" s="122">
        <v>2500</v>
      </c>
      <c r="D33" s="141"/>
    </row>
    <row r="34" spans="1:4">
      <c r="A34" s="120" t="s">
        <v>485</v>
      </c>
      <c r="B34" s="120" t="s">
        <v>486</v>
      </c>
      <c r="C34" s="122">
        <v>2500</v>
      </c>
      <c r="D34" s="141"/>
    </row>
    <row r="35" spans="1:4">
      <c r="A35" s="120" t="s">
        <v>229</v>
      </c>
      <c r="B35" s="120" t="s">
        <v>487</v>
      </c>
      <c r="C35" s="122">
        <v>516.47</v>
      </c>
      <c r="D35" s="141"/>
    </row>
    <row r="36" spans="1:4">
      <c r="A36" s="120" t="s">
        <v>229</v>
      </c>
      <c r="B36" s="120" t="s">
        <v>488</v>
      </c>
      <c r="C36" s="122">
        <v>2500</v>
      </c>
      <c r="D36" s="141"/>
    </row>
    <row r="37" spans="1:4">
      <c r="A37" s="120" t="s">
        <v>489</v>
      </c>
      <c r="B37" s="120" t="s">
        <v>490</v>
      </c>
      <c r="C37" s="122">
        <v>500</v>
      </c>
      <c r="D37" s="141"/>
    </row>
    <row r="38" spans="1:4">
      <c r="A38" s="120" t="s">
        <v>491</v>
      </c>
      <c r="B38" s="120" t="s">
        <v>492</v>
      </c>
      <c r="C38" s="122">
        <v>500</v>
      </c>
      <c r="D38" s="141"/>
    </row>
    <row r="39" spans="1:4">
      <c r="A39" s="120" t="s">
        <v>493</v>
      </c>
      <c r="B39" s="120" t="s">
        <v>494</v>
      </c>
      <c r="C39" s="122">
        <v>7500</v>
      </c>
      <c r="D39" s="141"/>
    </row>
    <row r="40" spans="1:4">
      <c r="A40" s="120" t="s">
        <v>235</v>
      </c>
      <c r="B40" s="120" t="s">
        <v>495</v>
      </c>
      <c r="C40" s="122">
        <v>186.67</v>
      </c>
      <c r="D40" s="141"/>
    </row>
    <row r="41" spans="1:4">
      <c r="A41" s="120" t="s">
        <v>235</v>
      </c>
      <c r="B41" s="120" t="s">
        <v>496</v>
      </c>
      <c r="C41" s="122">
        <v>3023.46</v>
      </c>
      <c r="D41" s="141"/>
    </row>
    <row r="42" spans="1:4">
      <c r="A42" s="120" t="s">
        <v>239</v>
      </c>
      <c r="B42" s="120" t="s">
        <v>497</v>
      </c>
      <c r="C42" s="122">
        <v>3.7</v>
      </c>
      <c r="D42" s="141"/>
    </row>
    <row r="43" spans="1:4">
      <c r="A43" s="120" t="s">
        <v>239</v>
      </c>
      <c r="B43" s="120" t="s">
        <v>498</v>
      </c>
      <c r="C43" s="122">
        <v>75.849999999999994</v>
      </c>
      <c r="D43" s="141"/>
    </row>
    <row r="44" spans="1:4">
      <c r="A44" s="120" t="s">
        <v>499</v>
      </c>
      <c r="B44" s="120" t="s">
        <v>500</v>
      </c>
      <c r="C44" s="122">
        <v>500</v>
      </c>
      <c r="D44" s="141"/>
    </row>
    <row r="45" spans="1:4">
      <c r="A45" s="120" t="s">
        <v>244</v>
      </c>
      <c r="B45" s="120" t="s">
        <v>501</v>
      </c>
      <c r="C45" s="122">
        <v>7398.29</v>
      </c>
      <c r="D45" s="141"/>
    </row>
    <row r="46" spans="1:4">
      <c r="A46" s="120" t="s">
        <v>502</v>
      </c>
      <c r="B46" s="120" t="s">
        <v>503</v>
      </c>
      <c r="C46" s="122">
        <v>500</v>
      </c>
      <c r="D46" s="141"/>
    </row>
    <row r="47" spans="1:4">
      <c r="A47" s="120" t="s">
        <v>134</v>
      </c>
      <c r="B47" s="120" t="s">
        <v>504</v>
      </c>
      <c r="C47" s="122">
        <v>17823.759999999998</v>
      </c>
      <c r="D47" s="141"/>
    </row>
    <row r="48" spans="1:4">
      <c r="A48" s="120" t="s">
        <v>123</v>
      </c>
      <c r="B48" s="120" t="s">
        <v>505</v>
      </c>
      <c r="C48" s="122">
        <v>1500</v>
      </c>
      <c r="D48" s="141"/>
    </row>
    <row r="49" spans="1:4">
      <c r="A49" s="120" t="s">
        <v>506</v>
      </c>
      <c r="B49" s="120" t="s">
        <v>507</v>
      </c>
      <c r="C49" s="122">
        <v>500</v>
      </c>
      <c r="D49" s="141"/>
    </row>
    <row r="50" spans="1:4">
      <c r="A50" s="120" t="s">
        <v>146</v>
      </c>
      <c r="B50" s="120" t="s">
        <v>508</v>
      </c>
      <c r="C50" s="122">
        <v>17424</v>
      </c>
      <c r="D50" s="141"/>
    </row>
    <row r="51" spans="1:4">
      <c r="A51" s="120" t="s">
        <v>509</v>
      </c>
      <c r="B51" s="120" t="s">
        <v>510</v>
      </c>
      <c r="C51" s="122">
        <v>18000</v>
      </c>
      <c r="D51" s="141"/>
    </row>
    <row r="52" spans="1:4">
      <c r="A52" s="120" t="s">
        <v>511</v>
      </c>
      <c r="B52" s="120" t="s">
        <v>512</v>
      </c>
      <c r="C52" s="122">
        <v>1100</v>
      </c>
      <c r="D52" s="141"/>
    </row>
    <row r="53" spans="1:4">
      <c r="A53" s="120" t="s">
        <v>513</v>
      </c>
      <c r="B53" s="120" t="s">
        <v>514</v>
      </c>
      <c r="C53" s="122">
        <v>861</v>
      </c>
      <c r="D53" s="141"/>
    </row>
    <row r="54" spans="1:4">
      <c r="A54" s="120" t="s">
        <v>515</v>
      </c>
      <c r="B54" s="120" t="s">
        <v>516</v>
      </c>
      <c r="C54" s="122">
        <v>1000</v>
      </c>
      <c r="D54" s="141"/>
    </row>
    <row r="55" spans="1:4">
      <c r="A55" s="120" t="s">
        <v>517</v>
      </c>
      <c r="B55" s="120" t="s">
        <v>518</v>
      </c>
      <c r="C55" s="122">
        <v>750</v>
      </c>
      <c r="D55" s="141"/>
    </row>
    <row r="56" spans="1:4">
      <c r="A56" s="120" t="s">
        <v>519</v>
      </c>
      <c r="B56" s="120" t="s">
        <v>520</v>
      </c>
      <c r="C56" s="122">
        <v>500</v>
      </c>
      <c r="D56" s="141"/>
    </row>
    <row r="57" spans="1:4">
      <c r="A57" s="120" t="s">
        <v>521</v>
      </c>
      <c r="B57" s="120" t="s">
        <v>522</v>
      </c>
      <c r="C57" s="122">
        <v>750</v>
      </c>
      <c r="D57" s="141"/>
    </row>
    <row r="58" spans="1:4">
      <c r="A58" s="120" t="s">
        <v>150</v>
      </c>
      <c r="B58" s="120" t="s">
        <v>523</v>
      </c>
      <c r="C58" s="122">
        <v>743.41</v>
      </c>
      <c r="D58" s="141"/>
    </row>
    <row r="59" spans="1:4">
      <c r="A59" s="120" t="s">
        <v>150</v>
      </c>
      <c r="B59" s="120" t="s">
        <v>524</v>
      </c>
      <c r="C59" s="122">
        <v>15722.8</v>
      </c>
      <c r="D59" s="141"/>
    </row>
    <row r="60" spans="1:4">
      <c r="A60" s="120" t="s">
        <v>254</v>
      </c>
      <c r="B60" s="120" t="s">
        <v>525</v>
      </c>
      <c r="C60" s="122">
        <v>0.6</v>
      </c>
      <c r="D60" s="141"/>
    </row>
    <row r="61" spans="1:4">
      <c r="A61" s="120" t="s">
        <v>254</v>
      </c>
      <c r="B61" s="120" t="s">
        <v>526</v>
      </c>
      <c r="C61" s="122">
        <v>1000</v>
      </c>
      <c r="D61" s="141"/>
    </row>
    <row r="62" spans="1:4">
      <c r="A62" s="120" t="s">
        <v>259</v>
      </c>
      <c r="B62" s="120" t="s">
        <v>527</v>
      </c>
      <c r="C62" s="122">
        <v>361.13</v>
      </c>
      <c r="D62" s="141"/>
    </row>
    <row r="63" spans="1:4">
      <c r="A63" s="120" t="s">
        <v>152</v>
      </c>
      <c r="B63" s="120" t="s">
        <v>528</v>
      </c>
      <c r="C63" s="122">
        <v>170</v>
      </c>
      <c r="D63" s="141"/>
    </row>
    <row r="64" spans="1:4">
      <c r="A64" s="123" t="s">
        <v>98</v>
      </c>
      <c r="B64" s="120" t="s">
        <v>86</v>
      </c>
      <c r="C64" s="124">
        <v>271263.51</v>
      </c>
      <c r="D64" s="141"/>
    </row>
    <row r="65" spans="1:4">
      <c r="A65" s="120" t="s">
        <v>86</v>
      </c>
      <c r="B65" s="120" t="s">
        <v>86</v>
      </c>
      <c r="C65" s="120" t="s">
        <v>86</v>
      </c>
      <c r="D65" s="141"/>
    </row>
    <row r="66" spans="1:4">
      <c r="A66" s="145" t="s">
        <v>449</v>
      </c>
      <c r="B66" s="145" t="s">
        <v>86</v>
      </c>
      <c r="C66" s="145" t="s">
        <v>86</v>
      </c>
      <c r="D66" s="141"/>
    </row>
    <row r="67" spans="1:4">
      <c r="A67" s="146" t="s">
        <v>529</v>
      </c>
      <c r="B67" s="146" t="s">
        <v>86</v>
      </c>
      <c r="C67" s="146" t="s">
        <v>86</v>
      </c>
      <c r="D67" s="141"/>
    </row>
    <row r="68" spans="1:4">
      <c r="A68" s="117" t="s">
        <v>450</v>
      </c>
      <c r="B68" s="117" t="s">
        <v>451</v>
      </c>
      <c r="C68" s="118" t="s">
        <v>452</v>
      </c>
      <c r="D68" s="141"/>
    </row>
    <row r="69" spans="1:4">
      <c r="A69" s="120" t="s">
        <v>457</v>
      </c>
      <c r="B69" s="120" t="s">
        <v>458</v>
      </c>
      <c r="C69" s="122">
        <v>63646</v>
      </c>
      <c r="D69" s="141"/>
    </row>
    <row r="70" spans="1:4">
      <c r="A70" s="123" t="s">
        <v>98</v>
      </c>
      <c r="B70" s="120" t="s">
        <v>86</v>
      </c>
      <c r="C70" s="124">
        <v>63646</v>
      </c>
      <c r="D70" s="141"/>
    </row>
    <row r="71" spans="1:4">
      <c r="A71" s="120" t="s">
        <v>86</v>
      </c>
      <c r="B71" s="120" t="s">
        <v>86</v>
      </c>
      <c r="C71" s="120" t="s">
        <v>86</v>
      </c>
      <c r="D71" s="141"/>
    </row>
    <row r="72" spans="1:4">
      <c r="A72" s="145" t="s">
        <v>449</v>
      </c>
      <c r="B72" s="145" t="s">
        <v>86</v>
      </c>
      <c r="C72" s="145" t="s">
        <v>86</v>
      </c>
      <c r="D72" s="141"/>
    </row>
    <row r="73" spans="1:4">
      <c r="A73" s="146" t="s">
        <v>530</v>
      </c>
      <c r="B73" s="146" t="s">
        <v>86</v>
      </c>
      <c r="C73" s="146" t="s">
        <v>86</v>
      </c>
      <c r="D73" s="141"/>
    </row>
    <row r="74" spans="1:4">
      <c r="A74" s="117" t="s">
        <v>450</v>
      </c>
      <c r="B74" s="117" t="s">
        <v>451</v>
      </c>
      <c r="C74" s="118" t="s">
        <v>452</v>
      </c>
      <c r="D74" s="141"/>
    </row>
    <row r="75" spans="1:4">
      <c r="A75" s="120" t="s">
        <v>531</v>
      </c>
      <c r="B75" s="120" t="s">
        <v>532</v>
      </c>
      <c r="C75" s="122">
        <v>750</v>
      </c>
      <c r="D75" s="141"/>
    </row>
    <row r="76" spans="1:4">
      <c r="A76" s="120" t="s">
        <v>533</v>
      </c>
      <c r="B76" s="120" t="s">
        <v>534</v>
      </c>
      <c r="C76" s="122">
        <v>250</v>
      </c>
      <c r="D76" s="141"/>
    </row>
    <row r="77" spans="1:4">
      <c r="A77" s="120" t="s">
        <v>229</v>
      </c>
      <c r="B77" s="120" t="s">
        <v>487</v>
      </c>
      <c r="C77" s="122">
        <v>500</v>
      </c>
      <c r="D77" s="141"/>
    </row>
    <row r="78" spans="1:4">
      <c r="A78" s="120" t="s">
        <v>489</v>
      </c>
      <c r="B78" s="120" t="s">
        <v>490</v>
      </c>
      <c r="C78" s="122">
        <v>500</v>
      </c>
      <c r="D78" s="141"/>
    </row>
    <row r="79" spans="1:4">
      <c r="A79" s="120" t="s">
        <v>502</v>
      </c>
      <c r="B79" s="120" t="s">
        <v>503</v>
      </c>
      <c r="C79" s="122">
        <v>500</v>
      </c>
      <c r="D79" s="141"/>
    </row>
    <row r="80" spans="1:4">
      <c r="A80" s="120" t="s">
        <v>515</v>
      </c>
      <c r="B80" s="120" t="s">
        <v>516</v>
      </c>
      <c r="C80" s="122">
        <v>500</v>
      </c>
      <c r="D80" s="141"/>
    </row>
    <row r="81" spans="1:4">
      <c r="A81" s="120" t="s">
        <v>519</v>
      </c>
      <c r="B81" s="120" t="s">
        <v>520</v>
      </c>
      <c r="C81" s="122">
        <v>500</v>
      </c>
      <c r="D81" s="141"/>
    </row>
    <row r="82" spans="1:4">
      <c r="A82" s="120" t="s">
        <v>535</v>
      </c>
      <c r="B82" s="120" t="s">
        <v>536</v>
      </c>
      <c r="C82" s="122">
        <v>1185.5</v>
      </c>
      <c r="D82" s="141"/>
    </row>
    <row r="83" spans="1:4">
      <c r="A83" s="123" t="s">
        <v>98</v>
      </c>
      <c r="B83" s="120" t="s">
        <v>86</v>
      </c>
      <c r="C83" s="124">
        <v>4685.5</v>
      </c>
      <c r="D83" s="141"/>
    </row>
    <row r="84" spans="1:4">
      <c r="A84" s="120" t="s">
        <v>86</v>
      </c>
      <c r="B84" s="120" t="s">
        <v>86</v>
      </c>
      <c r="C84" s="120" t="s">
        <v>86</v>
      </c>
      <c r="D84" s="141"/>
    </row>
    <row r="85" spans="1:4">
      <c r="A85" s="145" t="s">
        <v>449</v>
      </c>
      <c r="B85" s="145" t="s">
        <v>86</v>
      </c>
      <c r="C85" s="145" t="s">
        <v>86</v>
      </c>
      <c r="D85" s="141"/>
    </row>
    <row r="86" spans="1:4">
      <c r="A86" s="146" t="s">
        <v>268</v>
      </c>
      <c r="B86" s="146" t="s">
        <v>86</v>
      </c>
      <c r="C86" s="146" t="s">
        <v>86</v>
      </c>
      <c r="D86" s="141"/>
    </row>
    <row r="87" spans="1:4">
      <c r="A87" s="117" t="s">
        <v>450</v>
      </c>
      <c r="B87" s="117" t="s">
        <v>451</v>
      </c>
      <c r="C87" s="118" t="s">
        <v>452</v>
      </c>
      <c r="D87" s="141"/>
    </row>
    <row r="88" spans="1:4">
      <c r="A88" s="120" t="s">
        <v>213</v>
      </c>
      <c r="B88" s="120" t="s">
        <v>537</v>
      </c>
      <c r="C88" s="122">
        <v>9786.9599999999991</v>
      </c>
      <c r="D88" s="141"/>
    </row>
    <row r="89" spans="1:4">
      <c r="A89" s="120" t="s">
        <v>213</v>
      </c>
      <c r="B89" s="120" t="s">
        <v>468</v>
      </c>
      <c r="C89" s="122">
        <v>33000</v>
      </c>
      <c r="D89" s="141"/>
    </row>
    <row r="90" spans="1:4">
      <c r="A90" s="123" t="s">
        <v>98</v>
      </c>
      <c r="B90" s="120" t="s">
        <v>86</v>
      </c>
      <c r="C90" s="124">
        <v>42786.96</v>
      </c>
      <c r="D90" s="141"/>
    </row>
    <row r="91" spans="1:4">
      <c r="A91" s="120" t="s">
        <v>86</v>
      </c>
      <c r="B91" s="120" t="s">
        <v>86</v>
      </c>
      <c r="C91" s="120" t="s">
        <v>86</v>
      </c>
      <c r="D91" s="141"/>
    </row>
    <row r="92" spans="1:4">
      <c r="A92" s="145" t="s">
        <v>449</v>
      </c>
      <c r="B92" s="145" t="s">
        <v>86</v>
      </c>
      <c r="C92" s="145" t="s">
        <v>86</v>
      </c>
      <c r="D92" s="141"/>
    </row>
    <row r="93" spans="1:4">
      <c r="A93" s="146" t="s">
        <v>269</v>
      </c>
      <c r="B93" s="146" t="s">
        <v>86</v>
      </c>
      <c r="C93" s="146" t="s">
        <v>86</v>
      </c>
      <c r="D93" s="141"/>
    </row>
    <row r="94" spans="1:4">
      <c r="A94" s="117" t="s">
        <v>450</v>
      </c>
      <c r="B94" s="117" t="s">
        <v>451</v>
      </c>
      <c r="C94" s="118" t="s">
        <v>452</v>
      </c>
      <c r="D94" s="141"/>
    </row>
    <row r="95" spans="1:4">
      <c r="A95" s="120" t="s">
        <v>489</v>
      </c>
      <c r="B95" s="120" t="s">
        <v>490</v>
      </c>
      <c r="C95" s="122">
        <v>1000</v>
      </c>
      <c r="D95" s="141"/>
    </row>
    <row r="96" spans="1:4">
      <c r="A96" s="120" t="s">
        <v>515</v>
      </c>
      <c r="B96" s="120" t="s">
        <v>516</v>
      </c>
      <c r="C96" s="122">
        <v>500</v>
      </c>
      <c r="D96" s="141"/>
    </row>
    <row r="97" spans="1:4">
      <c r="A97" s="120" t="s">
        <v>519</v>
      </c>
      <c r="B97" s="120" t="s">
        <v>520</v>
      </c>
      <c r="C97" s="122">
        <v>500</v>
      </c>
      <c r="D97" s="141"/>
    </row>
    <row r="98" spans="1:4">
      <c r="A98" s="123" t="s">
        <v>98</v>
      </c>
      <c r="B98" s="120" t="s">
        <v>86</v>
      </c>
      <c r="C98" s="124">
        <v>2000</v>
      </c>
      <c r="D98" s="141"/>
    </row>
    <row r="99" spans="1:4">
      <c r="A99" s="120" t="s">
        <v>86</v>
      </c>
      <c r="B99" s="120" t="s">
        <v>86</v>
      </c>
      <c r="C99" s="120" t="s">
        <v>86</v>
      </c>
      <c r="D99" s="141"/>
    </row>
    <row r="100" spans="1:4">
      <c r="A100" s="145" t="s">
        <v>449</v>
      </c>
      <c r="B100" s="145" t="s">
        <v>86</v>
      </c>
      <c r="C100" s="145" t="s">
        <v>86</v>
      </c>
      <c r="D100" s="141"/>
    </row>
    <row r="101" spans="1:4">
      <c r="A101" s="146" t="s">
        <v>273</v>
      </c>
      <c r="B101" s="146" t="s">
        <v>86</v>
      </c>
      <c r="C101" s="146" t="s">
        <v>86</v>
      </c>
      <c r="D101" s="141"/>
    </row>
    <row r="102" spans="1:4">
      <c r="A102" s="117" t="s">
        <v>450</v>
      </c>
      <c r="B102" s="117" t="s">
        <v>451</v>
      </c>
      <c r="C102" s="118" t="s">
        <v>452</v>
      </c>
      <c r="D102" s="141"/>
    </row>
    <row r="103" spans="1:4">
      <c r="A103" s="120" t="s">
        <v>538</v>
      </c>
      <c r="B103" s="120" t="s">
        <v>539</v>
      </c>
      <c r="C103" s="122">
        <v>2448</v>
      </c>
      <c r="D103" s="141"/>
    </row>
    <row r="104" spans="1:4">
      <c r="A104" s="120" t="s">
        <v>521</v>
      </c>
      <c r="B104" s="120" t="s">
        <v>540</v>
      </c>
      <c r="C104" s="122">
        <v>26956.13</v>
      </c>
      <c r="D104" s="141"/>
    </row>
    <row r="105" spans="1:4">
      <c r="A105" s="120" t="s">
        <v>150</v>
      </c>
      <c r="B105" s="120" t="s">
        <v>523</v>
      </c>
      <c r="C105" s="122">
        <v>432.9</v>
      </c>
      <c r="D105" s="141"/>
    </row>
    <row r="106" spans="1:4">
      <c r="A106" s="123" t="s">
        <v>98</v>
      </c>
      <c r="B106" s="120" t="s">
        <v>86</v>
      </c>
      <c r="C106" s="124">
        <v>29837.03</v>
      </c>
      <c r="D106" s="141"/>
    </row>
    <row r="107" spans="1:4">
      <c r="A107" s="120" t="s">
        <v>86</v>
      </c>
      <c r="B107" s="120" t="s">
        <v>86</v>
      </c>
      <c r="C107" s="120" t="s">
        <v>86</v>
      </c>
      <c r="D107" s="141"/>
    </row>
    <row r="108" spans="1:4">
      <c r="A108" s="145" t="s">
        <v>449</v>
      </c>
      <c r="B108" s="145" t="s">
        <v>86</v>
      </c>
      <c r="C108" s="145" t="s">
        <v>86</v>
      </c>
      <c r="D108" s="141"/>
    </row>
    <row r="109" spans="1:4">
      <c r="A109" s="146" t="s">
        <v>274</v>
      </c>
      <c r="B109" s="146" t="s">
        <v>86</v>
      </c>
      <c r="C109" s="146" t="s">
        <v>86</v>
      </c>
      <c r="D109" s="141"/>
    </row>
    <row r="110" spans="1:4">
      <c r="A110" s="117" t="s">
        <v>450</v>
      </c>
      <c r="B110" s="117" t="s">
        <v>451</v>
      </c>
      <c r="C110" s="118" t="s">
        <v>452</v>
      </c>
      <c r="D110" s="141"/>
    </row>
    <row r="111" spans="1:4">
      <c r="A111" s="120" t="s">
        <v>541</v>
      </c>
      <c r="B111" s="120" t="s">
        <v>542</v>
      </c>
      <c r="C111" s="122">
        <v>8630</v>
      </c>
      <c r="D111" s="141"/>
    </row>
    <row r="112" spans="1:4">
      <c r="A112" s="120" t="s">
        <v>543</v>
      </c>
      <c r="B112" s="120" t="s">
        <v>544</v>
      </c>
      <c r="C112" s="122">
        <v>25890</v>
      </c>
      <c r="D112" s="141"/>
    </row>
    <row r="113" spans="1:4">
      <c r="A113" s="120" t="s">
        <v>123</v>
      </c>
      <c r="B113" s="120" t="s">
        <v>505</v>
      </c>
      <c r="C113" s="122">
        <v>1500</v>
      </c>
      <c r="D113" s="141"/>
    </row>
    <row r="114" spans="1:4">
      <c r="A114" s="120" t="s">
        <v>146</v>
      </c>
      <c r="B114" s="120" t="s">
        <v>508</v>
      </c>
      <c r="C114" s="122">
        <v>17424</v>
      </c>
      <c r="D114" s="141"/>
    </row>
    <row r="115" spans="1:4">
      <c r="A115" s="120" t="s">
        <v>150</v>
      </c>
      <c r="B115" s="120" t="s">
        <v>524</v>
      </c>
      <c r="C115" s="122">
        <v>15722.79</v>
      </c>
      <c r="D115" s="141"/>
    </row>
    <row r="116" spans="1:4">
      <c r="A116" s="123" t="s">
        <v>98</v>
      </c>
      <c r="B116" s="120" t="s">
        <v>86</v>
      </c>
      <c r="C116" s="124">
        <v>69166.789999999994</v>
      </c>
      <c r="D116" s="141"/>
    </row>
    <row r="117" spans="1:4">
      <c r="A117" s="120" t="s">
        <v>86</v>
      </c>
      <c r="B117" s="120" t="s">
        <v>86</v>
      </c>
      <c r="C117" s="120" t="s">
        <v>86</v>
      </c>
      <c r="D117" s="141"/>
    </row>
    <row r="118" spans="1:4">
      <c r="A118" s="145" t="s">
        <v>449</v>
      </c>
      <c r="B118" s="145" t="s">
        <v>86</v>
      </c>
      <c r="C118" s="145" t="s">
        <v>86</v>
      </c>
      <c r="D118" s="141"/>
    </row>
    <row r="119" spans="1:4">
      <c r="A119" s="146" t="s">
        <v>276</v>
      </c>
      <c r="B119" s="146" t="s">
        <v>86</v>
      </c>
      <c r="C119" s="146" t="s">
        <v>86</v>
      </c>
      <c r="D119" s="141"/>
    </row>
    <row r="120" spans="1:4">
      <c r="A120" s="117" t="s">
        <v>450</v>
      </c>
      <c r="B120" s="117" t="s">
        <v>451</v>
      </c>
      <c r="C120" s="118" t="s">
        <v>452</v>
      </c>
      <c r="D120" s="141"/>
    </row>
    <row r="121" spans="1:4">
      <c r="A121" s="120" t="s">
        <v>545</v>
      </c>
      <c r="B121" s="120" t="s">
        <v>546</v>
      </c>
      <c r="C121" s="122">
        <v>1500</v>
      </c>
      <c r="D121" s="141"/>
    </row>
    <row r="122" spans="1:4">
      <c r="A122" s="120" t="s">
        <v>117</v>
      </c>
      <c r="B122" s="120" t="s">
        <v>547</v>
      </c>
      <c r="C122" s="122">
        <v>5000</v>
      </c>
      <c r="D122" s="141"/>
    </row>
    <row r="123" spans="1:4">
      <c r="A123" s="123" t="s">
        <v>98</v>
      </c>
      <c r="B123" s="120" t="s">
        <v>86</v>
      </c>
      <c r="C123" s="124">
        <v>6500</v>
      </c>
      <c r="D123" s="141"/>
    </row>
    <row r="124" spans="1:4">
      <c r="A124" s="120" t="s">
        <v>86</v>
      </c>
      <c r="B124" s="120" t="s">
        <v>86</v>
      </c>
      <c r="C124" s="120" t="s">
        <v>86</v>
      </c>
      <c r="D124" s="141"/>
    </row>
    <row r="125" spans="1:4">
      <c r="A125" s="145" t="s">
        <v>449</v>
      </c>
      <c r="B125" s="145" t="s">
        <v>86</v>
      </c>
      <c r="C125" s="145" t="s">
        <v>86</v>
      </c>
      <c r="D125" s="141"/>
    </row>
    <row r="126" spans="1:4">
      <c r="A126" s="146" t="s">
        <v>277</v>
      </c>
      <c r="B126" s="146" t="s">
        <v>86</v>
      </c>
      <c r="C126" s="146" t="s">
        <v>86</v>
      </c>
      <c r="D126" s="141"/>
    </row>
    <row r="127" spans="1:4">
      <c r="A127" s="117" t="s">
        <v>450</v>
      </c>
      <c r="B127" s="117" t="s">
        <v>451</v>
      </c>
      <c r="C127" s="118" t="s">
        <v>452</v>
      </c>
      <c r="D127" s="141"/>
    </row>
    <row r="128" spans="1:4">
      <c r="A128" s="120" t="s">
        <v>548</v>
      </c>
      <c r="B128" s="120" t="s">
        <v>549</v>
      </c>
      <c r="C128" s="122">
        <v>100</v>
      </c>
      <c r="D128" s="141"/>
    </row>
    <row r="129" spans="1:4">
      <c r="A129" s="123" t="s">
        <v>98</v>
      </c>
      <c r="B129" s="120" t="s">
        <v>86</v>
      </c>
      <c r="C129" s="124">
        <v>100</v>
      </c>
      <c r="D129" s="141"/>
    </row>
    <row r="130" spans="1:4">
      <c r="A130" s="120" t="s">
        <v>86</v>
      </c>
      <c r="B130" s="120" t="s">
        <v>86</v>
      </c>
      <c r="C130" s="120" t="s">
        <v>86</v>
      </c>
      <c r="D130" s="141"/>
    </row>
    <row r="131" spans="1:4">
      <c r="A131" s="145" t="s">
        <v>449</v>
      </c>
      <c r="B131" s="145" t="s">
        <v>86</v>
      </c>
      <c r="C131" s="145" t="s">
        <v>86</v>
      </c>
      <c r="D131" s="141"/>
    </row>
    <row r="132" spans="1:4">
      <c r="A132" s="146" t="s">
        <v>279</v>
      </c>
      <c r="B132" s="146" t="s">
        <v>86</v>
      </c>
      <c r="C132" s="146" t="s">
        <v>86</v>
      </c>
      <c r="D132" s="141"/>
    </row>
    <row r="133" spans="1:4">
      <c r="A133" s="117" t="s">
        <v>450</v>
      </c>
      <c r="B133" s="117" t="s">
        <v>451</v>
      </c>
      <c r="C133" s="118" t="s">
        <v>452</v>
      </c>
      <c r="D133" s="141"/>
    </row>
    <row r="134" spans="1:4">
      <c r="A134" s="120" t="s">
        <v>213</v>
      </c>
      <c r="B134" s="120" t="s">
        <v>550</v>
      </c>
      <c r="C134" s="122">
        <v>3000</v>
      </c>
      <c r="D134" s="141"/>
    </row>
    <row r="135" spans="1:4">
      <c r="A135" s="120" t="s">
        <v>256</v>
      </c>
      <c r="B135" s="120" t="s">
        <v>551</v>
      </c>
      <c r="C135" s="122">
        <v>84.56</v>
      </c>
      <c r="D135" s="141"/>
    </row>
    <row r="136" spans="1:4">
      <c r="A136" s="120" t="s">
        <v>256</v>
      </c>
      <c r="B136" s="120" t="s">
        <v>552</v>
      </c>
      <c r="C136" s="122">
        <v>812.17</v>
      </c>
      <c r="D136" s="141"/>
    </row>
    <row r="137" spans="1:4">
      <c r="A137" s="123" t="s">
        <v>98</v>
      </c>
      <c r="B137" s="120" t="s">
        <v>86</v>
      </c>
      <c r="C137" s="124">
        <v>3896.73</v>
      </c>
      <c r="D137" s="141"/>
    </row>
    <row r="138" spans="1:4">
      <c r="A138" s="120" t="s">
        <v>86</v>
      </c>
      <c r="B138" s="120" t="s">
        <v>86</v>
      </c>
      <c r="C138" s="120" t="s">
        <v>86</v>
      </c>
      <c r="D138" s="141"/>
    </row>
    <row r="139" spans="1:4">
      <c r="A139" s="145" t="s">
        <v>449</v>
      </c>
      <c r="B139" s="145" t="s">
        <v>86</v>
      </c>
      <c r="C139" s="145" t="s">
        <v>86</v>
      </c>
      <c r="D139" s="141"/>
    </row>
    <row r="140" spans="1:4">
      <c r="A140" s="146" t="s">
        <v>280</v>
      </c>
      <c r="B140" s="146" t="s">
        <v>86</v>
      </c>
      <c r="C140" s="146" t="s">
        <v>86</v>
      </c>
      <c r="D140" s="141"/>
    </row>
    <row r="141" spans="1:4">
      <c r="A141" s="117" t="s">
        <v>450</v>
      </c>
      <c r="B141" s="117" t="s">
        <v>451</v>
      </c>
      <c r="C141" s="118" t="s">
        <v>452</v>
      </c>
      <c r="D141" s="141"/>
    </row>
    <row r="142" spans="1:4">
      <c r="A142" s="120" t="s">
        <v>553</v>
      </c>
      <c r="B142" s="120" t="s">
        <v>554</v>
      </c>
      <c r="C142" s="122">
        <v>1000</v>
      </c>
      <c r="D142" s="141"/>
    </row>
    <row r="143" spans="1:4">
      <c r="A143" s="120" t="s">
        <v>555</v>
      </c>
      <c r="B143" s="120" t="s">
        <v>556</v>
      </c>
      <c r="C143" s="122">
        <v>672</v>
      </c>
      <c r="D143" s="141"/>
    </row>
    <row r="144" spans="1:4">
      <c r="A144" s="120" t="s">
        <v>206</v>
      </c>
      <c r="B144" s="120" t="s">
        <v>557</v>
      </c>
      <c r="C144" s="122">
        <v>865.31</v>
      </c>
      <c r="D144" s="141"/>
    </row>
    <row r="145" spans="1:4">
      <c r="A145" s="120" t="s">
        <v>558</v>
      </c>
      <c r="B145" s="120" t="s">
        <v>559</v>
      </c>
      <c r="C145" s="122">
        <v>5000</v>
      </c>
      <c r="D145" s="141"/>
    </row>
    <row r="146" spans="1:4">
      <c r="A146" s="120" t="s">
        <v>227</v>
      </c>
      <c r="B146" s="120" t="s">
        <v>483</v>
      </c>
      <c r="C146" s="122">
        <v>998</v>
      </c>
      <c r="D146" s="141"/>
    </row>
    <row r="147" spans="1:4">
      <c r="A147" s="120" t="s">
        <v>560</v>
      </c>
      <c r="B147" s="120" t="s">
        <v>561</v>
      </c>
      <c r="C147" s="122">
        <v>1250</v>
      </c>
      <c r="D147" s="141"/>
    </row>
    <row r="148" spans="1:4">
      <c r="A148" s="120" t="s">
        <v>562</v>
      </c>
      <c r="B148" s="120" t="s">
        <v>563</v>
      </c>
      <c r="C148" s="122">
        <v>2750</v>
      </c>
      <c r="D148" s="141"/>
    </row>
    <row r="149" spans="1:4">
      <c r="A149" s="120" t="s">
        <v>564</v>
      </c>
      <c r="B149" s="120" t="s">
        <v>565</v>
      </c>
      <c r="C149" s="122">
        <v>2000</v>
      </c>
      <c r="D149" s="141"/>
    </row>
    <row r="150" spans="1:4">
      <c r="A150" s="120" t="s">
        <v>506</v>
      </c>
      <c r="B150" s="120" t="s">
        <v>507</v>
      </c>
      <c r="C150" s="122">
        <v>500</v>
      </c>
      <c r="D150" s="141"/>
    </row>
    <row r="151" spans="1:4">
      <c r="A151" s="123" t="s">
        <v>98</v>
      </c>
      <c r="B151" s="120" t="s">
        <v>86</v>
      </c>
      <c r="C151" s="124">
        <v>15035.31</v>
      </c>
      <c r="D151" s="141"/>
    </row>
    <row r="152" spans="1:4">
      <c r="A152" s="123" t="s">
        <v>566</v>
      </c>
      <c r="B152" s="120" t="s">
        <v>86</v>
      </c>
      <c r="C152" s="124">
        <v>508917.83</v>
      </c>
      <c r="D152" s="141"/>
    </row>
  </sheetData>
  <mergeCells count="3">
    <mergeCell ref="A1:D1"/>
    <mergeCell ref="A2:D2"/>
    <mergeCell ref="A3:D3"/>
  </mergeCells>
  <pageMargins left="0.7" right="0.7" top="0.75" bottom="0.75" header="0.3" footer="0.3"/>
  <pageSetup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zoomScale="145" zoomScaleNormal="145" workbookViewId="0">
      <selection activeCell="I8" sqref="I8:J8"/>
    </sheetView>
  </sheetViews>
  <sheetFormatPr defaultRowHeight="15"/>
  <cols>
    <col min="8" max="8" width="13.28515625" bestFit="1" customWidth="1"/>
  </cols>
  <sheetData>
    <row r="1" spans="1:12" ht="15" customHeight="1">
      <c r="A1" s="147"/>
      <c r="B1" s="147"/>
      <c r="C1" s="147"/>
      <c r="D1" s="147"/>
      <c r="E1" s="179" t="s">
        <v>567</v>
      </c>
      <c r="F1" s="180"/>
      <c r="G1" s="180"/>
      <c r="H1" s="180"/>
      <c r="I1" s="180"/>
      <c r="J1" s="147"/>
      <c r="K1" s="147"/>
      <c r="L1" s="147"/>
    </row>
    <row r="2" spans="1:1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5" customHeight="1">
      <c r="A3" s="148" t="s">
        <v>568</v>
      </c>
      <c r="B3" s="181" t="s">
        <v>569</v>
      </c>
      <c r="C3" s="180"/>
      <c r="D3" s="180"/>
      <c r="E3" s="180"/>
      <c r="F3" s="180"/>
      <c r="G3" s="147"/>
      <c r="H3" s="147"/>
      <c r="I3" s="147"/>
      <c r="J3" s="147"/>
      <c r="K3" s="147"/>
      <c r="L3" s="147"/>
    </row>
    <row r="4" spans="1:1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ht="24" customHeight="1">
      <c r="A5" s="182" t="s">
        <v>570</v>
      </c>
      <c r="B5" s="177"/>
      <c r="C5" s="149" t="s">
        <v>571</v>
      </c>
      <c r="D5" s="182" t="s">
        <v>572</v>
      </c>
      <c r="E5" s="177"/>
      <c r="F5" s="182" t="s">
        <v>573</v>
      </c>
      <c r="G5" s="177"/>
      <c r="H5" s="149" t="s">
        <v>574</v>
      </c>
      <c r="I5" s="182" t="s">
        <v>575</v>
      </c>
      <c r="J5" s="177"/>
      <c r="K5" s="149" t="s">
        <v>576</v>
      </c>
      <c r="L5" s="149" t="s">
        <v>577</v>
      </c>
    </row>
    <row r="6" spans="1:12" ht="15" customHeight="1">
      <c r="A6" s="176" t="s">
        <v>265</v>
      </c>
      <c r="B6" s="177"/>
      <c r="C6" s="150" t="s">
        <v>578</v>
      </c>
      <c r="D6" s="176" t="s">
        <v>579</v>
      </c>
      <c r="E6" s="177"/>
      <c r="F6" s="178">
        <v>44796.382576423603</v>
      </c>
      <c r="G6" s="177"/>
      <c r="H6" s="151">
        <v>44796.383109606497</v>
      </c>
      <c r="I6" s="176"/>
      <c r="J6" s="177"/>
      <c r="K6" s="152">
        <v>-12987</v>
      </c>
      <c r="L6" s="150" t="s">
        <v>580</v>
      </c>
    </row>
    <row r="7" spans="1:12" ht="15" customHeight="1">
      <c r="A7" s="176" t="s">
        <v>278</v>
      </c>
      <c r="B7" s="177"/>
      <c r="C7" s="150" t="s">
        <v>581</v>
      </c>
      <c r="D7" s="176" t="s">
        <v>582</v>
      </c>
      <c r="E7" s="177"/>
      <c r="F7" s="178">
        <v>44796.597903668997</v>
      </c>
      <c r="G7" s="177"/>
      <c r="H7" s="151">
        <v>44796.598304629602</v>
      </c>
      <c r="I7" s="176"/>
      <c r="J7" s="177"/>
      <c r="K7" s="152">
        <v>69582</v>
      </c>
      <c r="L7" s="150" t="s">
        <v>583</v>
      </c>
    </row>
    <row r="8" spans="1:12" ht="15" customHeight="1">
      <c r="A8" s="173" t="s">
        <v>86</v>
      </c>
      <c r="B8" s="174"/>
      <c r="C8" s="153" t="s">
        <v>86</v>
      </c>
      <c r="D8" s="175" t="s">
        <v>86</v>
      </c>
      <c r="E8" s="174"/>
      <c r="F8" s="175" t="s">
        <v>86</v>
      </c>
      <c r="G8" s="174"/>
      <c r="H8" s="153" t="s">
        <v>86</v>
      </c>
      <c r="I8" s="175" t="s">
        <v>86</v>
      </c>
      <c r="J8" s="174"/>
      <c r="K8" s="153" t="s">
        <v>86</v>
      </c>
      <c r="L8" s="154" t="s">
        <v>86</v>
      </c>
    </row>
    <row r="11" spans="1:12" ht="15" customHeight="1"/>
    <row r="13" spans="1:12" ht="15" customHeight="1"/>
    <row r="14" spans="1:12" ht="15" customHeight="1"/>
    <row r="15" spans="1:12" ht="15" customHeight="1"/>
    <row r="18" ht="15" customHeight="1"/>
    <row r="19" ht="15" customHeight="1"/>
    <row r="20" ht="15" customHeight="1"/>
    <row r="21" ht="15" customHeight="1"/>
    <row r="23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40" ht="15" customHeight="1"/>
    <row r="43" ht="15" customHeight="1"/>
    <row r="46" ht="15" customHeight="1"/>
    <row r="47" ht="15" customHeight="1"/>
    <row r="50" ht="15" customHeight="1"/>
    <row r="51" ht="15" customHeight="1"/>
  </sheetData>
  <mergeCells count="18">
    <mergeCell ref="E1:I1"/>
    <mergeCell ref="B3:F3"/>
    <mergeCell ref="A5:B5"/>
    <mergeCell ref="D5:E5"/>
    <mergeCell ref="F5:G5"/>
    <mergeCell ref="I5:J5"/>
    <mergeCell ref="A8:B8"/>
    <mergeCell ref="D8:E8"/>
    <mergeCell ref="F8:G8"/>
    <mergeCell ref="I8:J8"/>
    <mergeCell ref="A6:B6"/>
    <mergeCell ref="D6:E6"/>
    <mergeCell ref="F6:G6"/>
    <mergeCell ref="I6:J6"/>
    <mergeCell ref="A7:B7"/>
    <mergeCell ref="D7:E7"/>
    <mergeCell ref="F7:G7"/>
    <mergeCell ref="I7:J7"/>
  </mergeCells>
  <pageMargins left="0.7" right="0.7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BR Summary</vt:lpstr>
      <vt:lpstr>Checks Cleared Bank</vt:lpstr>
      <vt:lpstr>Checks-Monthly</vt:lpstr>
      <vt:lpstr>Balance Sheet</vt:lpstr>
      <vt:lpstr>Outstanding POs</vt:lpstr>
      <vt:lpstr>Bars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amartinez</dc:creator>
  <cp:lastModifiedBy>amartinez</cp:lastModifiedBy>
  <cp:lastPrinted>2022-04-26T20:42:22Z</cp:lastPrinted>
  <dcterms:created xsi:type="dcterms:W3CDTF">2007-11-15T20:50:09Z</dcterms:created>
  <dcterms:modified xsi:type="dcterms:W3CDTF">2022-08-24T17:02:04Z</dcterms:modified>
</cp:coreProperties>
</file>